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ights" sheetId="1" state="visible" r:id="rId3"/>
    <sheet name="Brand Matrix" sheetId="2" state="visible" r:id="rId4"/>
    <sheet name="Category Summary" sheetId="3" state="visible" r:id="rId5"/>
    <sheet name="Rail Anchors" sheetId="4" state="visible" r:id="rId6"/>
  </sheets>
  <definedNames>
    <definedName function="false" hidden="true" localSheetId="1" name="_xlnm._FilterDatabase" vbProcedure="false">'Brand Matrix'!$A$1:$Q$143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J1" authorId="0">
      <text>
        <r>
          <rPr>
            <sz val="10"/>
            <rFont val="Arial"/>
            <family val="2"/>
          </rPr>
          <t xml:space="preserve">GZ: Gen Z pull · CC: conscious consumer · HL: homelessness/need for us · TR: traffic · LF: layer fit · FS: feasibility. 1–5, blue = editable.</t>
        </r>
      </text>
    </comment>
  </commentList>
</comments>
</file>

<file path=xl/sharedStrings.xml><?xml version="1.0" encoding="utf-8"?>
<sst xmlns="http://schemas.openxmlformats.org/spreadsheetml/2006/main" count="1402" uniqueCount="712">
  <si>
    <t xml:space="preserve">Scoring weights (blue cells are editable; must total 100%)</t>
  </si>
  <si>
    <t xml:space="preserve">Code</t>
  </si>
  <si>
    <t xml:space="preserve">Criterion</t>
  </si>
  <si>
    <t xml:space="preserve">Weight</t>
  </si>
  <si>
    <t xml:space="preserve">GZ</t>
  </si>
  <si>
    <t xml:space="preserve">Gen Z / next-gen consumer pull</t>
  </si>
  <si>
    <t xml:space="preserve">CC</t>
  </si>
  <si>
    <t xml:space="preserve">Conscious-consumer fit (values, sustainability, ethics)</t>
  </si>
  <si>
    <t xml:space="preserve">HL</t>
  </si>
  <si>
    <t xml:space="preserve">Homelessness: no physical storefront today = need for us</t>
  </si>
  <si>
    <t xml:space="preserve">TR</t>
  </si>
  <si>
    <t xml:space="preserve">Traffic power: is it a reason to visit on its own</t>
  </si>
  <si>
    <t xml:space="preserve">LF</t>
  </si>
  <si>
    <t xml:space="preserve">Layer fit: how many revenue lines it feeds</t>
  </si>
  <si>
    <t xml:space="preserve">FS</t>
  </si>
  <si>
    <t xml:space="preserve">Feasibility: 2026 expansion signal, partnership maturity</t>
  </si>
  <si>
    <t xml:space="preserve">Total</t>
  </si>
  <si>
    <t xml:space="preserve">Priority thresholds</t>
  </si>
  <si>
    <t xml:space="preserve">A</t>
  </si>
  <si>
    <t xml:space="preserve">Weighted score ≥</t>
  </si>
  <si>
    <t xml:space="preserve">B</t>
  </si>
  <si>
    <t xml:space="preserve">C</t>
  </si>
  <si>
    <t xml:space="preserve">Below</t>
  </si>
  <si>
    <t xml:space="preserve">Note: scores are 1–5 desk-research ratings; rows marked 'Verify' in the Verification column must be updated after field conversations. Sources in report Section 10.</t>
  </si>
  <si>
    <t xml:space="preserve">Lot category</t>
  </si>
  <si>
    <t xml:space="preserve">Brand</t>
  </si>
  <si>
    <t xml:space="preserve">Role</t>
  </si>
  <si>
    <t xml:space="preserve">Current channel</t>
  </si>
  <si>
    <t xml:space="preserve">Why they need us</t>
  </si>
  <si>
    <t xml:space="preserve">What Atmosphere gives</t>
  </si>
  <si>
    <t xml:space="preserve">Revenue lines</t>
  </si>
  <si>
    <t xml:space="preserve">2026 signal</t>
  </si>
  <si>
    <t xml:space="preserve">Verification</t>
  </si>
  <si>
    <t xml:space="preserve">Weighted score</t>
  </si>
  <si>
    <t xml:space="preserve">Priority</t>
  </si>
  <si>
    <t xml:space="preserve">Books · Books</t>
  </si>
  <si>
    <t xml:space="preserve">Bookshop.org</t>
  </si>
  <si>
    <t xml:space="preserve">Rail-anchor</t>
  </si>
  <si>
    <t xml:space="preserve">Online-only; sells on behalf of independent bookstores</t>
  </si>
  <si>
    <t xml:space="preserve">No physical storefront at all; mission aligns one-to-one with the conscious consumer</t>
  </si>
  <si>
    <t xml:space="preserve">Market Hall 'independent bookstore wall' + Stage signings + membership</t>
  </si>
  <si>
    <t xml:space="preserve">Market Hall, Stage, Membership</t>
  </si>
  <si>
    <t xml:space="preserve">General knowledge</t>
  </si>
  <si>
    <t xml:space="preserve">Verify</t>
  </si>
  <si>
    <t xml:space="preserve">Barnes &amp; Noble</t>
  </si>
  <si>
    <t xml:space="preserve">Category captain</t>
  </si>
  <si>
    <t xml:space="preserve">Own stores (growing again)</t>
  </si>
  <si>
    <t xml:space="preserve">Seeking small formats + café; integrates with the mezzanine lounge</t>
  </si>
  <si>
    <t xml:space="preserve">Reading room in the Enterprise Arcade + café partnership</t>
  </si>
  <si>
    <t xml:space="preserve">Enterprise Arcade, Market Hall</t>
  </si>
  <si>
    <t xml:space="preserve">New store openings continue (verify)</t>
  </si>
  <si>
    <t xml:space="preserve">Libro.fm</t>
  </si>
  <si>
    <t xml:space="preserve">Nest</t>
  </si>
  <si>
    <t xml:space="preserve">Audiobooks, online-only</t>
  </si>
  <si>
    <t xml:space="preserve">No listening corner / trial point</t>
  </si>
  <si>
    <t xml:space="preserve">Listening pod + Stage podcast</t>
  </si>
  <si>
    <t xml:space="preserve">Stage, Market Hall</t>
  </si>
  <si>
    <t xml:space="preserve">Local bookstore co-op</t>
  </si>
  <si>
    <t xml:space="preserve">Independent shops</t>
  </si>
  <si>
    <t xml:space="preserve">Rent pressure; has a member community</t>
  </si>
  <si>
    <t xml:space="preserve">Lot-based low risk; event calendar</t>
  </si>
  <si>
    <t xml:space="preserve">Market Hall, Stage</t>
  </si>
  <si>
    <t xml:space="preserve">By city</t>
  </si>
  <si>
    <t xml:space="preserve">Coffee · Coffee</t>
  </si>
  <si>
    <t xml:space="preserve">Chamberlain Coffee</t>
  </si>
  <si>
    <t xml:space="preserve">Cup League</t>
  </si>
  <si>
    <t xml:space="preserve">DTC + wholesale, limited cafés</t>
  </si>
  <si>
    <t xml:space="preserve">Creator brand; no permanent café network; organic Gen Z demand</t>
  </si>
  <si>
    <t xml:space="preserve">'Café anchor' at every site; creator events on the Stage</t>
  </si>
  <si>
    <t xml:space="preserve">Market Hall, Stage, Media</t>
  </si>
  <si>
    <t xml:space="preserve">Blank Street</t>
  </si>
  <si>
    <t xml:space="preserve">Own small-format cafés (NYC/LA)</t>
  </si>
  <si>
    <t xml:space="preserve">Matcha + small format = Gen Z; strong expansion appetite</t>
  </si>
  <si>
    <t xml:space="preserve">Low-capex café module + membership integration</t>
  </si>
  <si>
    <t xml:space="preserve">Market Hall, Membership</t>
  </si>
  <si>
    <t xml:space="preserve">Blue Bottle (Nestlé)</t>
  </si>
  <si>
    <t xml:space="preserve">Own cafés</t>
  </si>
  <si>
    <t xml:space="preserve">Selective on premium locations; strong balance sheet</t>
  </si>
  <si>
    <t xml:space="preserve">Flagship café + Open Market events</t>
  </si>
  <si>
    <t xml:space="preserve">Dutch Bros</t>
  </si>
  <si>
    <t xml:space="preserve">Drive-thru chain, West</t>
  </si>
  <si>
    <t xml:space="preserve">Gen Z favorite; drive-thru focused, no indoor space</t>
  </si>
  <si>
    <t xml:space="preserve">Kiosk in the Open Market + parking-lot format</t>
  </si>
  <si>
    <t xml:space="preserve">Open Market</t>
  </si>
  <si>
    <t xml:space="preserve">Cometeer / Jot</t>
  </si>
  <si>
    <t xml:space="preserve">DTC coffee concentrate</t>
  </si>
  <si>
    <t xml:space="preserve">Hard to sell without tasting</t>
  </si>
  <si>
    <t xml:space="preserve">Tasting counter + membership subscription</t>
  </si>
  <si>
    <t xml:space="preserve">Market Hall, Live Commerce</t>
  </si>
  <si>
    <t xml:space="preserve">Local roaster co-brand (Loop Coffee model)</t>
  </si>
  <si>
    <t xml:space="preserve">Regional roasters</t>
  </si>
  <si>
    <t xml:space="preserve">LiveLaunch merged two roasters into one café anchor</t>
  </si>
  <si>
    <t xml:space="preserve">Local co-brand café at every site</t>
  </si>
  <si>
    <t xml:space="preserve">Market Hall</t>
  </si>
  <si>
    <t xml:space="preserve">LiveLaunch, Jun 2026</t>
  </si>
  <si>
    <t xml:space="preserve">2026</t>
  </si>
  <si>
    <t xml:space="preserve">Ceramics · Ceramics</t>
  </si>
  <si>
    <t xml:space="preserve">East Fork</t>
  </si>
  <si>
    <t xml:space="preserve">DTC (Asheville), 1–2 stores</t>
  </si>
  <si>
    <t xml:space="preserve">B Corp; cult demand; fragile product → return cost; no nationwide storefront</t>
  </si>
  <si>
    <t xml:space="preserve">On-site trial + BoH stock + workshop</t>
  </si>
  <si>
    <t xml:space="preserve">Market Hall, BoH, Stage</t>
  </si>
  <si>
    <t xml:space="preserve">Our Place (Always Pan)</t>
  </si>
  <si>
    <t xml:space="preserve">DTC + a few stores</t>
  </si>
  <si>
    <t xml:space="preserve">Gen Z kitchen brand; demo is hard without a showroom</t>
  </si>
  <si>
    <t xml:space="preserve">Kitchen demo station (clustered with Beko)</t>
  </si>
  <si>
    <t xml:space="preserve">Heath Ceramics</t>
  </si>
  <si>
    <t xml:space="preserve">Sausalito; few stores</t>
  </si>
  <si>
    <t xml:space="preserve">West Coast design icon; conscious consumer</t>
  </si>
  <si>
    <t xml:space="preserve">Showroom + Open Market</t>
  </si>
  <si>
    <t xml:space="preserve">Fable / Year &amp; Day</t>
  </si>
  <si>
    <t xml:space="preserve">DTC</t>
  </si>
  <si>
    <t xml:space="preserve">No storefront; gift-season dependent</t>
  </si>
  <si>
    <t xml:space="preserve">Seasonal lot + gift wrapping</t>
  </si>
  <si>
    <t xml:space="preserve">Local ceramic studios</t>
  </si>
  <si>
    <t xml:space="preserve">Studio sales</t>
  </si>
  <si>
    <t xml:space="preserve">No rent budget, no storefront</t>
  </si>
  <si>
    <t xml:space="preserve">Lot + class (Enterprise Arcade academy)</t>
  </si>
  <si>
    <t xml:space="preserve">Market Hall, Enterprise Arcade</t>
  </si>
  <si>
    <t xml:space="preserve">Candles · Candles &amp; scent</t>
  </si>
  <si>
    <t xml:space="preserve">Boy Smells</t>
  </si>
  <si>
    <t xml:space="preserve">DTC + wholesale, LA</t>
  </si>
  <si>
    <t xml:space="preserve">Gen Z queer-fragrance brand; scent demands physical trial</t>
  </si>
  <si>
    <t xml:space="preserve">Scent bar + Stage</t>
  </si>
  <si>
    <t xml:space="preserve">Otherland</t>
  </si>
  <si>
    <t xml:space="preserve">DTC + wholesale</t>
  </si>
  <si>
    <t xml:space="preserve">No storefront; gift-driven</t>
  </si>
  <si>
    <t xml:space="preserve">Scent bar + Live Commerce gift delivery</t>
  </si>
  <si>
    <t xml:space="preserve">P.F. Candle Co.</t>
  </si>
  <si>
    <t xml:space="preserve">Conscious / handmade narrative; few stores</t>
  </si>
  <si>
    <t xml:space="preserve">Lot + workshop</t>
  </si>
  <si>
    <t xml:space="preserve">Homesick</t>
  </si>
  <si>
    <t xml:space="preserve">DTC (Win Brands)</t>
  </si>
  <si>
    <t xml:space="preserve">City/memory-themed product = hyper-local activation</t>
  </si>
  <si>
    <t xml:space="preserve">City-specific lot</t>
  </si>
  <si>
    <t xml:space="preserve">Market Hall, Open Market</t>
  </si>
  <si>
    <t xml:space="preserve">Local candle makers</t>
  </si>
  <si>
    <t xml:space="preserve">Etsy / markets</t>
  </si>
  <si>
    <t xml:space="preserve">No storefront</t>
  </si>
  <si>
    <t xml:space="preserve">Lot</t>
  </si>
  <si>
    <t xml:space="preserve">Gadgets · Gadgets / Best Buy group</t>
  </si>
  <si>
    <t xml:space="preserve">Samsung</t>
  </si>
  <si>
    <t xml:space="preserve">Best Buy (a): pays for space</t>
  </si>
  <si>
    <t xml:space="preserve">Best Buy shop-in-shop + own stores</t>
  </si>
  <si>
    <t xml:space="preserve">Already pays for space in someone else's box; Galaxy Glasses (Jul 2026)</t>
  </si>
  <si>
    <t xml:space="preserve">'Screens powered by Samsung' + demo arena (sponsor-ally report)</t>
  </si>
  <si>
    <t xml:space="preserve">Media, Market Hall, Stage</t>
  </si>
  <si>
    <t xml:space="preserve">Galaxy Glasses unveiled Jul 2026</t>
  </si>
  <si>
    <t xml:space="preserve">Google (Pixel / Android XR)</t>
  </si>
  <si>
    <t xml:space="preserve">Best Buy (a)</t>
  </si>
  <si>
    <t xml:space="preserve">Best Buy shop-in-shop</t>
  </si>
  <si>
    <t xml:space="preserve">Warby Parker + Gentle Monster smart glasses fall 2026; looking for demo space</t>
  </si>
  <si>
    <t xml:space="preserve">Screen/OS partner + smart-glasses demo zone</t>
  </si>
  <si>
    <t xml:space="preserve">Media, Market Hall</t>
  </si>
  <si>
    <t xml:space="preserve">Google I/O May 2026</t>
  </si>
  <si>
    <t xml:space="preserve">Sony</t>
  </si>
  <si>
    <t xml:space="preserve">Audio/gaming/camera demos need physical space</t>
  </si>
  <si>
    <t xml:space="preserve">Demo arena + Stage (PlayStation events)</t>
  </si>
  <si>
    <t xml:space="preserve">Lovesac</t>
  </si>
  <si>
    <t xml:space="preserve">Own showrooms + Best Buy shop-in-shop</t>
  </si>
  <si>
    <t xml:space="preserve">One of three partnerships named by Best Buy's CEO</t>
  </si>
  <si>
    <t xml:space="preserve">Mezzanine lounge furnishing = live showroom</t>
  </si>
  <si>
    <t xml:space="preserve">Best Buy Q4 call (Mar 2024)</t>
  </si>
  <si>
    <t xml:space="preserve">Anker / eufy / soundcore</t>
  </si>
  <si>
    <t xml:space="preserve">Best Buy (b): homeless giant</t>
  </si>
  <si>
    <t xml:space="preserve">90.3% Amazon (Jan–Apr 2026)</t>
  </si>
  <si>
    <t xml:space="preserve">Nearly single-channel dependent; no storefront</t>
  </si>
  <si>
    <t xml:space="preserve">Demo arena + returns/pickup + PingPod</t>
  </si>
  <si>
    <t xml:space="preserve">Market Hall, Live Commerce, Media</t>
  </si>
  <si>
    <t xml:space="preserve">Grips Intelligence 2026</t>
  </si>
  <si>
    <t xml:space="preserve">Roborock / Dreame / Ecovacs</t>
  </si>
  <si>
    <t xml:space="preserve">Best Buy (b)</t>
  </si>
  <si>
    <t xml:space="preserve">Amazon + Best Buy shelf</t>
  </si>
  <si>
    <t xml:space="preserve">Robot-vacuum demo = conversion; no storefront</t>
  </si>
  <si>
    <t xml:space="preserve">Live demo area + BoH</t>
  </si>
  <si>
    <t xml:space="preserve">Market Hall, BoH</t>
  </si>
  <si>
    <t xml:space="preserve">Govee</t>
  </si>
  <si>
    <t xml:space="preserve">Amazon-heavy</t>
  </si>
  <si>
    <t xml:space="preserve">Lighting must be seen physically</t>
  </si>
  <si>
    <t xml:space="preserve">Light installation = paired with PingPod</t>
  </si>
  <si>
    <t xml:space="preserve">Market Hall, Media</t>
  </si>
  <si>
    <t xml:space="preserve">DJI / Insta360</t>
  </si>
  <si>
    <t xml:space="preserve">Amazon + Best Buy + few flagships</t>
  </si>
  <si>
    <t xml:space="preserve">No drone/camera test area</t>
  </si>
  <si>
    <t xml:space="preserve">Open Market flight/test area + Stage creators</t>
  </si>
  <si>
    <t xml:space="preserve">Open Market, Stage</t>
  </si>
  <si>
    <t xml:space="preserve">Nothing</t>
  </si>
  <si>
    <t xml:space="preserve">Online + limited retail (US)</t>
  </si>
  <si>
    <t xml:space="preserve">Gen Z design-phone brand; no US storefront</t>
  </si>
  <si>
    <t xml:space="preserve">First US demo points</t>
  </si>
  <si>
    <t xml:space="preserve">Teenage Engineering</t>
  </si>
  <si>
    <t xml:space="preserve">DTC + select dealers</t>
  </si>
  <si>
    <t xml:space="preserve">Cult design; very little physical trial</t>
  </si>
  <si>
    <t xml:space="preserve">Sound-studio pod + Stage</t>
  </si>
  <si>
    <t xml:space="preserve">Fujifilm Instax / Polaroid</t>
  </si>
  <si>
    <t xml:space="preserve">Retail shelf</t>
  </si>
  <si>
    <t xml:space="preserve">Gen Z analog wave; no experience space</t>
  </si>
  <si>
    <t xml:space="preserve">Photo wall + events</t>
  </si>
  <si>
    <t xml:space="preserve">Oura / Whoop / Eight Sleep</t>
  </si>
  <si>
    <t xml:space="preserve">DTC + Best Buy shelf</t>
  </si>
  <si>
    <t xml:space="preserve">Devices that sell memberships; need trial</t>
  </si>
  <si>
    <t xml:space="preserve">Wellness demo + membership bundle</t>
  </si>
  <si>
    <t xml:space="preserve">Market Hall, Enterprise Arcade, Membership</t>
  </si>
  <si>
    <t xml:space="preserve">Best Buy Marketplace 3P sellers (~1,000)</t>
  </si>
  <si>
    <t xml:space="preserve">Nest / rail</t>
  </si>
  <si>
    <t xml:space="preserve">BestBuy.com marketplace (Mirakl)</t>
  </si>
  <si>
    <t xml:space="preserve">Digital shelf only; access to Best Buy Ads, no physical presence</t>
  </si>
  <si>
    <t xml:space="preserve">Ready demand pool for Lots 001–1000</t>
  </si>
  <si>
    <t xml:space="preserve">Best Buy FY26 Q3: ~1,000 sellers, 11x SKUs</t>
  </si>
  <si>
    <t xml:space="preserve">Sneakers · Sneakers</t>
  </si>
  <si>
    <t xml:space="preserve">On</t>
  </si>
  <si>
    <t xml:space="preserve">Own flagships + wholesale</t>
  </si>
  <si>
    <t xml:space="preserve">Fast growth; run community = Open Market</t>
  </si>
  <si>
    <t xml:space="preserve">Run-club start point + showroom</t>
  </si>
  <si>
    <t xml:space="preserve">Hoka</t>
  </si>
  <si>
    <t xml:space="preserve">Own stores + wholesale</t>
  </si>
  <si>
    <t xml:space="preserve">Same</t>
  </si>
  <si>
    <t xml:space="preserve">New Balance</t>
  </si>
  <si>
    <t xml:space="preserve">Own + wholesale</t>
  </si>
  <si>
    <t xml:space="preserve">Gen Z 'dad shoe' wave</t>
  </si>
  <si>
    <t xml:space="preserve">Showroom + Stage drops</t>
  </si>
  <si>
    <t xml:space="preserve">Veja</t>
  </si>
  <si>
    <t xml:space="preserve">Wholesale + few stores</t>
  </si>
  <si>
    <t xml:space="preserve">The conscious consumer's sneaker; few US storefronts</t>
  </si>
  <si>
    <t xml:space="preserve">Values narrative + showroom</t>
  </si>
  <si>
    <t xml:space="preserve">StockX / GOAT</t>
  </si>
  <si>
    <t xml:space="preserve">Online resale; StockX opened vintage/used listings in 2026</t>
  </si>
  <si>
    <t xml:space="preserve">Authentication demands physical trust; no stores</t>
  </si>
  <si>
    <t xml:space="preserve">'Authentication desk' + drop-off/pickup</t>
  </si>
  <si>
    <t xml:space="preserve">Live Commerce, Market Hall, Stage</t>
  </si>
  <si>
    <t xml:space="preserve">Retail Dive, Jul 2026</t>
  </si>
  <si>
    <t xml:space="preserve">Kizik</t>
  </si>
  <si>
    <t xml:space="preserve">Hands-free step-in = live demo</t>
  </si>
  <si>
    <t xml:space="preserve">Demo + Stage</t>
  </si>
  <si>
    <t xml:space="preserve">Apparel · Apparel</t>
  </si>
  <si>
    <t xml:space="preserve">Quince</t>
  </si>
  <si>
    <t xml:space="preserve">Online-only, fast-growing</t>
  </si>
  <si>
    <t xml:space="preserve">No stores; 'luxury quality, low price' is proven by touch</t>
  </si>
  <si>
    <t xml:space="preserve">Showroom + returns point</t>
  </si>
  <si>
    <t xml:space="preserve">Uniqlo</t>
  </si>
  <si>
    <t xml:space="preserve">Own stores; US expansion</t>
  </si>
  <si>
    <t xml:space="preserve">Traffic engine; open to small-format tests</t>
  </si>
  <si>
    <t xml:space="preserve">Market Hall anchor</t>
  </si>
  <si>
    <t xml:space="preserve">Retail Watch List Jul 2026: expanding</t>
  </si>
  <si>
    <t xml:space="preserve">Aritzia</t>
  </si>
  <si>
    <t xml:space="preserve">Own stores</t>
  </si>
  <si>
    <t xml:space="preserve">Simon/Macerich's Gen Z engine</t>
  </si>
  <si>
    <t xml:space="preserve">eMarketer Aug 2026</t>
  </si>
  <si>
    <t xml:space="preserve">Reformation</t>
  </si>
  <si>
    <t xml:space="preserve">Own stores + DTC</t>
  </si>
  <si>
    <t xml:space="preserve">Sustainability narrative; tech-store pioneer</t>
  </si>
  <si>
    <t xml:space="preserve">Phygital showroom (screen-enabled fitting room)</t>
  </si>
  <si>
    <t xml:space="preserve">Everlane</t>
  </si>
  <si>
    <t xml:space="preserve">DTC + few stores</t>
  </si>
  <si>
    <t xml:space="preserve">Transparency narrative; store network shrank</t>
  </si>
  <si>
    <t xml:space="preserve">Low-risk showroom</t>
  </si>
  <si>
    <t xml:space="preserve">Pact / Kotn</t>
  </si>
  <si>
    <t xml:space="preserve">Organic/ethical; no storefront</t>
  </si>
  <si>
    <t xml:space="preserve">Lot + values narrative</t>
  </si>
  <si>
    <t xml:space="preserve">Buck Mason / Marine Layer</t>
  </si>
  <si>
    <t xml:space="preserve">DTC + stores</t>
  </si>
  <si>
    <t xml:space="preserve">California DNA; likes small formats</t>
  </si>
  <si>
    <t xml:space="preserve">Showroom</t>
  </si>
  <si>
    <t xml:space="preserve">Spices · Spices</t>
  </si>
  <si>
    <t xml:space="preserve">Burlap &amp; Barrel</t>
  </si>
  <si>
    <t xml:space="preserve">DTC + Whole Foods shelf</t>
  </si>
  <si>
    <t xml:space="preserve">Single-origin / ethical sourcing; tasting = conversion; no storefront</t>
  </si>
  <si>
    <t xml:space="preserve">Tasting counter + chef events</t>
  </si>
  <si>
    <t xml:space="preserve">Diaspora Co.</t>
  </si>
  <si>
    <t xml:space="preserve">Same; strong Gen Z social presence</t>
  </si>
  <si>
    <t xml:space="preserve">Fly by Jing</t>
  </si>
  <si>
    <t xml:space="preserve">DTC + retail shelf</t>
  </si>
  <si>
    <t xml:space="preserve">Born on TikTok; shelf wars are expensive</t>
  </si>
  <si>
    <t xml:space="preserve">Tasting + Live Commerce</t>
  </si>
  <si>
    <t xml:space="preserve">Spicewalla</t>
  </si>
  <si>
    <t xml:space="preserve">DTC + 1–2 stores</t>
  </si>
  <si>
    <t xml:space="preserve">Restaurant-born; few storefronts</t>
  </si>
  <si>
    <t xml:space="preserve">Tasting counter</t>
  </si>
  <si>
    <t xml:space="preserve">Omsom</t>
  </si>
  <si>
    <t xml:space="preserve">DTC + shelf</t>
  </si>
  <si>
    <t xml:space="preserve">Gen Z Asian-American brand</t>
  </si>
  <si>
    <t xml:space="preserve">Tasting + Stage</t>
  </si>
  <si>
    <t xml:space="preserve">Handmade · Handmade / rails</t>
  </si>
  <si>
    <t xml:space="preserve">Etsy</t>
  </si>
  <si>
    <t xml:space="preserve">Online marketplace; past temporary pop-ups; sold Depop to eBay (Feb 2026)</t>
  </si>
  <si>
    <t xml:space="preserve">No physical channel for its millions of sellers; refocusing on the 'core marketplace'</t>
  </si>
  <si>
    <t xml:space="preserve">'Etsy Market Hall' = ready supply + demand for Lots 001–1000</t>
  </si>
  <si>
    <t xml:space="preserve">Market Hall, Open Market, Live Commerce</t>
  </si>
  <si>
    <t xml:space="preserve">eBay–Depop $1.2B (Feb 2026)</t>
  </si>
  <si>
    <t xml:space="preserve">Faire</t>
  </si>
  <si>
    <t xml:space="preserve">B2B wholesale marketplace; 100K+ brands, 800K+ retailers</t>
  </si>
  <si>
    <t xml:space="preserve">Every Faire brand is seeking a physical shelf (media-ally report, Door 2)</t>
  </si>
  <si>
    <t xml:space="preserve">Two-way integration: Faire brand rents a lot, graduates list on Faire</t>
  </si>
  <si>
    <t xml:space="preserve">media-ally Vol. 2</t>
  </si>
  <si>
    <t xml:space="preserve">Uncommon Goods</t>
  </si>
  <si>
    <t xml:space="preserve">Online-only, B Corp</t>
  </si>
  <si>
    <t xml:space="preserve">Gift lot + Live Commerce</t>
  </si>
  <si>
    <t xml:space="preserve">Renegade Craft / local maker markets</t>
  </si>
  <si>
    <t xml:space="preserve">Traveling markets</t>
  </si>
  <si>
    <t xml:space="preserve">No permanent address</t>
  </si>
  <si>
    <t xml:space="preserve">The Open Market's weekend program</t>
  </si>
  <si>
    <t xml:space="preserve">Eyewear · Eyewear &amp; smart glasses</t>
  </si>
  <si>
    <t xml:space="preserve">Warby Parker</t>
  </si>
  <si>
    <t xml:space="preserve">Own stores + eye exams</t>
  </si>
  <si>
    <t xml:space="preserve">AI glasses with Google fall 2026; demo demand will spike</t>
  </si>
  <si>
    <t xml:space="preserve">Eye exam = repeat visit; smart-glasses demo</t>
  </si>
  <si>
    <t xml:space="preserve">Google I/O May 2026; launch fall 2026</t>
  </si>
  <si>
    <t xml:space="preserve">Meta × Ray-Ban (EssilorLuxottica)</t>
  </si>
  <si>
    <t xml:space="preserve">Ray-Ban/Sunglass Hut + Best Buy</t>
  </si>
  <si>
    <t xml:space="preserve">7M smart glasses in 2025; demand outpaces production; trial points scarce</t>
  </si>
  <si>
    <t xml:space="preserve">Smart-glasses demo zone + Stage</t>
  </si>
  <si>
    <t xml:space="preserve">EssilorLuxottica Q4 2025 / H1 2026</t>
  </si>
  <si>
    <t xml:space="preserve">Zenni</t>
  </si>
  <si>
    <t xml:space="preserve">Online-only, 50M+ frames sold</t>
  </si>
  <si>
    <t xml:space="preserve">No stores at all; try-on = conversion</t>
  </si>
  <si>
    <t xml:space="preserve">First physical try-on points + returns</t>
  </si>
  <si>
    <t xml:space="preserve">Forbes 2025: no physical stores</t>
  </si>
  <si>
    <t xml:space="preserve">Pair Eyewear</t>
  </si>
  <si>
    <t xml:space="preserve">Gen Z/kids swappable frames; no storefront</t>
  </si>
  <si>
    <t xml:space="preserve">Try-on + personalization station</t>
  </si>
  <si>
    <t xml:space="preserve">Gentle Monster</t>
  </si>
  <si>
    <t xml:space="preserve">Own experience stores (few)</t>
  </si>
  <si>
    <t xml:space="preserve">Google Android XR partner; Gen Z icon</t>
  </si>
  <si>
    <t xml:space="preserve">Samsung Galaxy Glasses</t>
  </si>
  <si>
    <t xml:space="preserve">Launch Jul 2026</t>
  </si>
  <si>
    <t xml:space="preserve">New category; no demo space</t>
  </si>
  <si>
    <t xml:space="preserve">Demo + bundled with screen partnership</t>
  </si>
  <si>
    <t xml:space="preserve">Unveiled Jul 2026</t>
  </si>
  <si>
    <t xml:space="preserve">Local food · Local food</t>
  </si>
  <si>
    <t xml:space="preserve">Sprouts / Erewhon (regional)</t>
  </si>
  <si>
    <t xml:space="preserve">Traffic anchor</t>
  </si>
  <si>
    <t xml:space="preserve">Daily traffic; Erewhon is a Gen Z LA icon</t>
  </si>
  <si>
    <t xml:space="preserve">Grocery-anchor lease (sponsor-ally: Trader Joe's backups)</t>
  </si>
  <si>
    <t xml:space="preserve">H Mart</t>
  </si>
  <si>
    <t xml:space="preserve">Own stores; entering malls</t>
  </si>
  <si>
    <t xml:space="preserve">Asian-grocery wave; Gen Z</t>
  </si>
  <si>
    <t xml:space="preserve">Grocery anchor (backup)</t>
  </si>
  <si>
    <t xml:space="preserve">sponsor-ally report backup list</t>
  </si>
  <si>
    <t xml:space="preserve">Goldbelly</t>
  </si>
  <si>
    <t xml:space="preserve">Online-only, nationwide local food</t>
  </si>
  <si>
    <t xml:space="preserve">No physical tasting/pickup</t>
  </si>
  <si>
    <t xml:space="preserve">'Goldbelly pickup + tasting' lot</t>
  </si>
  <si>
    <t xml:space="preserve">Live Commerce, Open Market</t>
  </si>
  <si>
    <t xml:space="preserve">Local producer / farmers' market network</t>
  </si>
  <si>
    <t xml:space="preserve">Weekend markets</t>
  </si>
  <si>
    <t xml:space="preserve">The Open Market's core program</t>
  </si>
  <si>
    <t xml:space="preserve">Once Upon a Farm / Magic Spoon / Olipop</t>
  </si>
  <si>
    <t xml:space="preserve">Gen Z CPG; needs tasting</t>
  </si>
  <si>
    <t xml:space="preserve">Tasting + sampling (Live Commerce 'sample &amp; test')</t>
  </si>
  <si>
    <t xml:space="preserve">Live Commerce, Stage</t>
  </si>
  <si>
    <t xml:space="preserve">Tea · Tea, matcha &amp; boba</t>
  </si>
  <si>
    <t xml:space="preserve">Chagee</t>
  </si>
  <si>
    <t xml:space="preserve">9 US stores (Jun 2026), Southern California, directly operated</t>
  </si>
  <si>
    <t xml:space="preserve">Experience + cultural programming model; growing inside malls; overlaps PoC cities</t>
  </si>
  <si>
    <t xml:space="preserve">Teahouse anchor + Stage (Laufey-style events)</t>
  </si>
  <si>
    <t xml:space="preserve">Restaurant Business Jun 2026; Laufey Apr 2026</t>
  </si>
  <si>
    <t xml:space="preserve">Cha Cha Matcha / Matchaful / Kettl</t>
  </si>
  <si>
    <t xml:space="preserve">Few cafés + DTC</t>
  </si>
  <si>
    <t xml:space="preserve">Matcha wave; small format</t>
  </si>
  <si>
    <t xml:space="preserve">Kiosk + Live Commerce</t>
  </si>
  <si>
    <t xml:space="preserve">Gong Cha / Kung Fu Tea</t>
  </si>
  <si>
    <t xml:space="preserve">Franchise chains</t>
  </si>
  <si>
    <t xml:space="preserve">Boba creates queues</t>
  </si>
  <si>
    <t xml:space="preserve">Kiosk</t>
  </si>
  <si>
    <t xml:space="preserve">Rishi / Tea Drops / Pique</t>
  </si>
  <si>
    <t xml:space="preserve">Needs tasting</t>
  </si>
  <si>
    <t xml:space="preserve">Tasting bar</t>
  </si>
  <si>
    <t xml:space="preserve">Toys · Toys &amp; collectibles</t>
  </si>
  <si>
    <t xml:space="preserve">Jellycat</t>
  </si>
  <si>
    <t xml:space="preserve">Stockists / in-store corners; no own stores; pop-up 'diners'</t>
  </si>
  <si>
    <t xml:space="preserve">US sales grew 41% (2023–24); 2023 revenue ~$252M; Gen Z 'comfort' demand</t>
  </si>
  <si>
    <t xml:space="preserve">First permanent 'Jellycat Diner' + drop calendar</t>
  </si>
  <si>
    <t xml:space="preserve">Fortune, Feb 2025</t>
  </si>
  <si>
    <t xml:space="preserve">Pop Mart</t>
  </si>
  <si>
    <t xml:space="preserve">Own stores + Robo Shop vending; 21 Simon locations in 2026</t>
  </si>
  <si>
    <t xml:space="preserve">Queue traffic; vending suits the Open Market</t>
  </si>
  <si>
    <t xml:space="preserve">Store + vending + drop events</t>
  </si>
  <si>
    <t xml:space="preserve">Market Hall, Open Market, Stage</t>
  </si>
  <si>
    <t xml:space="preserve">Chain Store Age Jan 2026</t>
  </si>
  <si>
    <t xml:space="preserve">LEGO</t>
  </si>
  <si>
    <t xml:space="preserve">Adult collecting + workshops</t>
  </si>
  <si>
    <t xml:space="preserve">Workshop (Enterprise Arcade academy)</t>
  </si>
  <si>
    <t xml:space="preserve">Sonny Angel / Smiski (Dreams)</t>
  </si>
  <si>
    <t xml:space="preserve">Stockists + online</t>
  </si>
  <si>
    <t xml:space="preserve">Gen Z blind-box; no own US storefront</t>
  </si>
  <si>
    <t xml:space="preserve">Vending + drops</t>
  </si>
  <si>
    <t xml:space="preserve">Lovevery / KiwiCo</t>
  </si>
  <si>
    <t xml:space="preserve">DTC subscription</t>
  </si>
  <si>
    <t xml:space="preserve">Parent community; needs trial</t>
  </si>
  <si>
    <t xml:space="preserve">Kids workshop + membership</t>
  </si>
  <si>
    <t xml:space="preserve">Enterprise Arcade, Membership</t>
  </si>
  <si>
    <t xml:space="preserve">Camp</t>
  </si>
  <si>
    <t xml:space="preserve">Experience stores</t>
  </si>
  <si>
    <t xml:space="preserve">Family experience; hunting for boxes</t>
  </si>
  <si>
    <t xml:space="preserve">Stage / kids-program partner</t>
  </si>
  <si>
    <t xml:space="preserve">Stage, Enterprise Arcade</t>
  </si>
  <si>
    <t xml:space="preserve">Leather · Leather</t>
  </si>
  <si>
    <t xml:space="preserve">Portland Leather Goods</t>
  </si>
  <si>
    <t xml:space="preserve">Almost entirely online</t>
  </si>
  <si>
    <t xml:space="preserve">Touch = conversion; no storefront</t>
  </si>
  <si>
    <t xml:space="preserve">Showroom + returns</t>
  </si>
  <si>
    <t xml:space="preserve">Bellroy</t>
  </si>
  <si>
    <t xml:space="preserve">DTC + wholesale, B Corp</t>
  </si>
  <si>
    <t xml:space="preserve">Conscious; few US storefronts</t>
  </si>
  <si>
    <t xml:space="preserve">Dagne Dover</t>
  </si>
  <si>
    <t xml:space="preserve">Women/Gen Z; needs trial</t>
  </si>
  <si>
    <t xml:space="preserve">Nisolo</t>
  </si>
  <si>
    <t xml:space="preserve">DTC, B Corp</t>
  </si>
  <si>
    <t xml:space="preserve">Ethical-production narrative</t>
  </si>
  <si>
    <t xml:space="preserve">Values narrative + lot</t>
  </si>
  <si>
    <t xml:space="preserve">Coach (Coachtopia)</t>
  </si>
  <si>
    <t xml:space="preserve">Own stores; Coach cafés</t>
  </si>
  <si>
    <t xml:space="preserve">Gen Z comeback; café/experience tests</t>
  </si>
  <si>
    <t xml:space="preserve">Café + circularity station</t>
  </si>
  <si>
    <t xml:space="preserve">eMarketer Aug 2026 (Coach cafés)</t>
  </si>
  <si>
    <t xml:space="preserve">Bikes · Bikes &amp; e-mobility</t>
  </si>
  <si>
    <t xml:space="preserve">Lectric eBikes</t>
  </si>
  <si>
    <t xml:space="preserve">Online-only; claims to be the largest US e-bike brand</t>
  </si>
  <si>
    <t xml:space="preserve">Selling without a test ride = returns</t>
  </si>
  <si>
    <t xml:space="preserve">Parking-lot test track + BoH + service</t>
  </si>
  <si>
    <t xml:space="preserve">Open Market, BoH, Live Commerce</t>
  </si>
  <si>
    <t xml:space="preserve">Rad Power / Aventon</t>
  </si>
  <si>
    <t xml:space="preserve">Open Market, BoH</t>
  </si>
  <si>
    <t xml:space="preserve">Super73</t>
  </si>
  <si>
    <t xml:space="preserve">DTC + LA showroom</t>
  </si>
  <si>
    <t xml:space="preserve">Gen Z e-moto culture</t>
  </si>
  <si>
    <t xml:space="preserve">Test rides + community rides</t>
  </si>
  <si>
    <t xml:space="preserve">Brompton</t>
  </si>
  <si>
    <t xml:space="preserve">Own 'Junction' stores</t>
  </si>
  <si>
    <t xml:space="preserve">City bike; small format</t>
  </si>
  <si>
    <t xml:space="preserve">Lot + service</t>
  </si>
  <si>
    <t xml:space="preserve">Specialized / Trek</t>
  </si>
  <si>
    <t xml:space="preserve">Dealer network</t>
  </si>
  <si>
    <t xml:space="preserve">Wants trial independent of dealer shelves</t>
  </si>
  <si>
    <t xml:space="preserve">Test-track partner</t>
  </si>
  <si>
    <t xml:space="preserve">Vintage · Vintage &amp; resale</t>
  </si>
  <si>
    <t xml:space="preserve">Depop (eBay)</t>
  </si>
  <si>
    <t xml:space="preserve">Online C2C; eBay acquired for $1.2B (Feb 2026)</t>
  </si>
  <si>
    <t xml:space="preserve">58% of Gen Z prioritize secondhand over new; no physical 'swap' space</t>
  </si>
  <si>
    <t xml:space="preserve">Depop swap days + seller lots</t>
  </si>
  <si>
    <t xml:space="preserve">Open Market, Stage, Market Hall</t>
  </si>
  <si>
    <t xml:space="preserve">eBay/Etsy PR Feb 2026; ThredUp 2026</t>
  </si>
  <si>
    <t xml:space="preserve">ThredUp</t>
  </si>
  <si>
    <t xml:space="preserve">Online consignment + RaaS</t>
  </si>
  <si>
    <t xml:space="preserve">Global secondhand $393B; sells RaaS to brands</t>
  </si>
  <si>
    <t xml:space="preserve">Infrastructure partner for the on-site 'secondhand corner'</t>
  </si>
  <si>
    <t xml:space="preserve">Live Commerce, Market Hall</t>
  </si>
  <si>
    <t xml:space="preserve">ThredUp 14th Report, Apr 2026</t>
  </si>
  <si>
    <t xml:space="preserve">The RealReal</t>
  </si>
  <si>
    <t xml:space="preserve">Online + few stores</t>
  </si>
  <si>
    <t xml:space="preserve">Luxury resale; authentication</t>
  </si>
  <si>
    <t xml:space="preserve">Authentication + drop-off</t>
  </si>
  <si>
    <t xml:space="preserve">Live Commerce</t>
  </si>
  <si>
    <t xml:space="preserve">Buffalo Exchange / Crossroads</t>
  </si>
  <si>
    <t xml:space="preserve">Buy-sell creates traffic</t>
  </si>
  <si>
    <t xml:space="preserve">Local vintage sellers</t>
  </si>
  <si>
    <t xml:space="preserve">Markets / Instagram</t>
  </si>
  <si>
    <t xml:space="preserve">No address</t>
  </si>
  <si>
    <t xml:space="preserve">Lot + swap</t>
  </si>
  <si>
    <t xml:space="preserve">Jewelry · Jewelry</t>
  </si>
  <si>
    <t xml:space="preserve">Mejuri</t>
  </si>
  <si>
    <t xml:space="preserve">Gen Z 'buy it for yourself' jewelry; showroom experience</t>
  </si>
  <si>
    <t xml:space="preserve">Catbird</t>
  </si>
  <si>
    <t xml:space="preserve">Brooklyn stores</t>
  </si>
  <si>
    <t xml:space="preserve">Permanent ('welded') jewelry = live commerce</t>
  </si>
  <si>
    <t xml:space="preserve">Permanent-jewelry station</t>
  </si>
  <si>
    <t xml:space="preserve">Shopping Center Business Feb 2026</t>
  </si>
  <si>
    <t xml:space="preserve">Dorsey</t>
  </si>
  <si>
    <t xml:space="preserve">DTC, lab diamonds</t>
  </si>
  <si>
    <t xml:space="preserve">High price + trust; no storefront</t>
  </si>
  <si>
    <t xml:space="preserve">Showroom + appointments</t>
  </si>
  <si>
    <t xml:space="preserve">Missoma / Ana Luisa</t>
  </si>
  <si>
    <t xml:space="preserve">Permanent-jewelry chains (Astrid &amp; Miyu etc.)</t>
  </si>
  <si>
    <t xml:space="preserve">Boutique + pop-up</t>
  </si>
  <si>
    <t xml:space="preserve">Format = event</t>
  </si>
  <si>
    <t xml:space="preserve">Stage / pop-up</t>
  </si>
  <si>
    <t xml:space="preserve">Streetwear · Streetwear</t>
  </si>
  <si>
    <t xml:space="preserve">Madhappy</t>
  </si>
  <si>
    <t xml:space="preserve">4 stores + PANTRY café after ~20 pop-ups; LVMH-backed</t>
  </si>
  <si>
    <t xml:space="preserve">Is itself a 'third place' brand; Local Optimist magazine, 1% to mental-health foundation</t>
  </si>
  <si>
    <t xml:space="preserve">Café + store + Stage; the face of the 'belonging' narrative</t>
  </si>
  <si>
    <t xml:space="preserve">Madhappy.com; FashionNetwork</t>
  </si>
  <si>
    <t xml:space="preserve">Kith</t>
  </si>
  <si>
    <t xml:space="preserve">Own flagships</t>
  </si>
  <si>
    <t xml:space="preserve">Traffic engine; selective on boxes</t>
  </si>
  <si>
    <t xml:space="preserve">Flagship (Phase 2)</t>
  </si>
  <si>
    <t xml:space="preserve">Aimé Leon Dore</t>
  </si>
  <si>
    <t xml:space="preserve">Few stores + café</t>
  </si>
  <si>
    <t xml:space="preserve">Café + store format identical to ours</t>
  </si>
  <si>
    <t xml:space="preserve">Café-store</t>
  </si>
  <si>
    <t xml:space="preserve">Corteiz / Broken Planet</t>
  </si>
  <si>
    <t xml:space="preserve">Drop-only, online</t>
  </si>
  <si>
    <t xml:space="preserve">No permanent US address; drop queues</t>
  </si>
  <si>
    <t xml:space="preserve">Drop stage</t>
  </si>
  <si>
    <t xml:space="preserve">Stage, Open Market</t>
  </si>
  <si>
    <t xml:space="preserve">Brain Dead / Stüssy</t>
  </si>
  <si>
    <t xml:space="preserve">Few stores</t>
  </si>
  <si>
    <t xml:space="preserve">Culture programming (Brain Dead cinema/café)</t>
  </si>
  <si>
    <t xml:space="preserve">Stage program</t>
  </si>
  <si>
    <t xml:space="preserve">Fear of God Essentials</t>
  </si>
  <si>
    <t xml:space="preserve">Wholesale + online</t>
  </si>
  <si>
    <t xml:space="preserve">Few own stores</t>
  </si>
  <si>
    <t xml:space="preserve">Wellness · Wellness</t>
  </si>
  <si>
    <t xml:space="preserve">AG1 / Seed / Ritual</t>
  </si>
  <si>
    <t xml:space="preserve">Sampling + membership</t>
  </si>
  <si>
    <t xml:space="preserve">Sample &amp; test + membership</t>
  </si>
  <si>
    <t xml:space="preserve">Live Commerce, Membership</t>
  </si>
  <si>
    <t xml:space="preserve">Hims &amp; Hers</t>
  </si>
  <si>
    <t xml:space="preserve">Online telehealth</t>
  </si>
  <si>
    <t xml:space="preserve">No physical clinic/pickup</t>
  </si>
  <si>
    <t xml:space="preserve">Mezzanine clinic corner</t>
  </si>
  <si>
    <t xml:space="preserve">Enterprise Arcade, Live Commerce</t>
  </si>
  <si>
    <t xml:space="preserve">Remedy Place / Othership</t>
  </si>
  <si>
    <t xml:space="preserve">Social wellness clubs</t>
  </si>
  <si>
    <t xml:space="preserve">Sells memberships; hunting for boxes</t>
  </si>
  <si>
    <t xml:space="preserve">Mezzanine wellness + joint membership</t>
  </si>
  <si>
    <t xml:space="preserve">Function Health / Prenuvo</t>
  </si>
  <si>
    <t xml:space="preserve">Scan centers (few)</t>
  </si>
  <si>
    <t xml:space="preserve">Membership + physical point</t>
  </si>
  <si>
    <t xml:space="preserve">Mezzanine</t>
  </si>
  <si>
    <t xml:space="preserve">Barry's / [solidcore] / Orangetheory</t>
  </si>
  <si>
    <t xml:space="preserve">Studio chains</t>
  </si>
  <si>
    <t xml:space="preserve">Standard tenant; membership bundle</t>
  </si>
  <si>
    <t xml:space="preserve">Mezzanine studio</t>
  </si>
  <si>
    <t xml:space="preserve">Alo Wellness Club</t>
  </si>
  <si>
    <t xml:space="preserve">Alo's club format</t>
  </si>
  <si>
    <t xml:space="preserve">Active lifestyle + wellness under one roof</t>
  </si>
  <si>
    <t xml:space="preserve">Sauces · Sauces &amp; gourmet</t>
  </si>
  <si>
    <t xml:space="preserve">Truff</t>
  </si>
  <si>
    <t xml:space="preserve">Born on TikTok; tasting</t>
  </si>
  <si>
    <t xml:space="preserve">Graza</t>
  </si>
  <si>
    <t xml:space="preserve">Gen Z olive oil; tasting</t>
  </si>
  <si>
    <t xml:space="preserve">Tasting + chef events</t>
  </si>
  <si>
    <t xml:space="preserve">Mike's Hot Honey / Bachan's</t>
  </si>
  <si>
    <t xml:space="preserve">Shelf-heavy</t>
  </si>
  <si>
    <t xml:space="preserve">Tasting</t>
  </si>
  <si>
    <t xml:space="preserve">Momofuku Goods</t>
  </si>
  <si>
    <t xml:space="preserve">Chef brand; suits the Stage</t>
  </si>
  <si>
    <t xml:space="preserve">Chef events + tasting</t>
  </si>
  <si>
    <t xml:space="preserve">Liquid Death / Olipop / Celsius</t>
  </si>
  <si>
    <t xml:space="preserve">Shelf + event sponsorship</t>
  </si>
  <si>
    <t xml:space="preserve">Pays cash for pouring rights (sponsor-ally)</t>
  </si>
  <si>
    <t xml:space="preserve">'The Stage presented by' + bistro exclusivity</t>
  </si>
  <si>
    <t xml:space="preserve">Stage, Media</t>
  </si>
  <si>
    <t xml:space="preserve">sponsor-ally report</t>
  </si>
  <si>
    <t xml:space="preserve">Skincare · Skincare</t>
  </si>
  <si>
    <t xml:space="preserve">Rhode (e.l.f.)</t>
  </si>
  <si>
    <t xml:space="preserve">DTC + Sephora</t>
  </si>
  <si>
    <t xml:space="preserve">Gen Z's fastest-growing beauty brand; no own stores</t>
  </si>
  <si>
    <t xml:space="preserve">Try-on bar + Stage tutorials</t>
  </si>
  <si>
    <t xml:space="preserve">Contentgrip Aug 2026</t>
  </si>
  <si>
    <t xml:space="preserve">Glossier</t>
  </si>
  <si>
    <t xml:space="preserve">Own stores + Sephora</t>
  </si>
  <si>
    <t xml:space="preserve">Experience-store pioneer</t>
  </si>
  <si>
    <t xml:space="preserve">Bubble / Byoma / Glow Recipe</t>
  </si>
  <si>
    <t xml:space="preserve">Walmart/Target/Ulta shelf</t>
  </si>
  <si>
    <t xml:space="preserve">No own storefront; Gen Z</t>
  </si>
  <si>
    <t xml:space="preserve">Try-on bar</t>
  </si>
  <si>
    <t xml:space="preserve">Sukoshi Mart</t>
  </si>
  <si>
    <t xml:space="preserve">16 → 40 US stores (2026)</t>
  </si>
  <si>
    <t xml:space="preserve">'Brand accelerator' = the Nest model</t>
  </si>
  <si>
    <t xml:space="preserve">K-beauty cluster + Nest partner</t>
  </si>
  <si>
    <t xml:space="preserve">Cosmetics Business Dec 2025</t>
  </si>
  <si>
    <t xml:space="preserve">Anua / COSRX / Medicube / Beauty of Joseon</t>
  </si>
  <si>
    <t xml:space="preserve">Amazon + Olive Young + Sukoshi</t>
  </si>
  <si>
    <t xml:space="preserve">No own US storefront</t>
  </si>
  <si>
    <t xml:space="preserve">Ulta Beauty</t>
  </si>
  <si>
    <t xml:space="preserve">Own stores; Happy Returns Return Bar partner</t>
  </si>
  <si>
    <t xml:space="preserve">Return + second-purchase mechanic proven</t>
  </si>
  <si>
    <t xml:space="preserve">Category anchor + returns point</t>
  </si>
  <si>
    <t xml:space="preserve">UPS Apr 2026</t>
  </si>
  <si>
    <t xml:space="preserve">Denim · Denim</t>
  </si>
  <si>
    <t xml:space="preserve">Unspun</t>
  </si>
  <si>
    <t xml:space="preserve">3D-woven, made-to-order, few points</t>
  </si>
  <si>
    <t xml:space="preserve">Literally phygital; requires a body scan</t>
  </si>
  <si>
    <t xml:space="preserve">Body-scan pod + production showcase</t>
  </si>
  <si>
    <t xml:space="preserve">Nudie Jeans</t>
  </si>
  <si>
    <t xml:space="preserve">Stores with repair shops</t>
  </si>
  <si>
    <t xml:space="preserve">Repair station = conscious consumer</t>
  </si>
  <si>
    <t xml:space="preserve">Repair station</t>
  </si>
  <si>
    <t xml:space="preserve">Levi's</t>
  </si>
  <si>
    <t xml:space="preserve">Tailor Shop personalization</t>
  </si>
  <si>
    <t xml:space="preserve">Tailor Shop pod</t>
  </si>
  <si>
    <t xml:space="preserve">Abercrombie / American Eagle</t>
  </si>
  <si>
    <t xml:space="preserve">Gen Z comeback; AE 1M+ new loyalty members</t>
  </si>
  <si>
    <t xml:space="preserve">PassBy Feb 2026 (AE)</t>
  </si>
  <si>
    <t xml:space="preserve">Agolde / Citizens</t>
  </si>
  <si>
    <t xml:space="preserve">Wholesale</t>
  </si>
  <si>
    <t xml:space="preserve">Few own storefronts</t>
  </si>
  <si>
    <t xml:space="preserve">Mavi</t>
  </si>
  <si>
    <t xml:space="preserve">US wholesale + online</t>
  </si>
  <si>
    <t xml:space="preserve">Turkey bridge; no own stores</t>
  </si>
  <si>
    <t xml:space="preserve">3D-printed · 3D printing &amp; makers</t>
  </si>
  <si>
    <t xml:space="preserve">Bambu Lab</t>
  </si>
  <si>
    <t xml:space="preserve">DTC + Amazon; starting to open offline flagships</t>
  </si>
  <si>
    <t xml:space="preserve">2025 revenue RMB 10B (~$1.5B); ~30–43% of the global market; MakerWorld 10M MAU; no US storefront</t>
  </si>
  <si>
    <t xml:space="preserve">Anchor of the 'Garage' nest: live production + MakerWorld community</t>
  </si>
  <si>
    <t xml:space="preserve">Enterprise Arcade, Market Hall, Stage</t>
  </si>
  <si>
    <t xml:space="preserve">KrAsia / Tom's Hardware / 3DPrint.com 2026</t>
  </si>
  <si>
    <t xml:space="preserve">Prusa / Elegoo / Creality</t>
  </si>
  <si>
    <t xml:space="preserve">Online</t>
  </si>
  <si>
    <t xml:space="preserve">Competing with Bambu; demo space</t>
  </si>
  <si>
    <t xml:space="preserve">Maker area</t>
  </si>
  <si>
    <t xml:space="preserve">Enterprise Arcade</t>
  </si>
  <si>
    <t xml:space="preserve">Creality HK listing 2026</t>
  </si>
  <si>
    <t xml:space="preserve">Formlabs</t>
  </si>
  <si>
    <t xml:space="preserve">B2B</t>
  </si>
  <si>
    <t xml:space="preserve">Prosumer demo</t>
  </si>
  <si>
    <t xml:space="preserve">Workshop</t>
  </si>
  <si>
    <t xml:space="preserve">Zellerfeld</t>
  </si>
  <si>
    <t xml:space="preserve">3D-printed footwear, made-to-order</t>
  </si>
  <si>
    <t xml:space="preserve">Scan + production showcase</t>
  </si>
  <si>
    <t xml:space="preserve">Scan pod</t>
  </si>
  <si>
    <t xml:space="preserve">MakerWorld / Printables creators</t>
  </si>
  <si>
    <t xml:space="preserve">Online design communities</t>
  </si>
  <si>
    <t xml:space="preserve">Tens of thousands of side-business designers; no physical point of sale</t>
  </si>
  <si>
    <t xml:space="preserve">Lot + print service</t>
  </si>
  <si>
    <t xml:space="preserve">Bambu Lab 2025 data</t>
  </si>
  <si>
    <t xml:space="preserve">Art prints · Art prints</t>
  </si>
  <si>
    <t xml:space="preserve">Displate</t>
  </si>
  <si>
    <t xml:space="preserve">Online-only (Poland), metal posters</t>
  </si>
  <si>
    <t xml:space="preserve">Seeing it on a wall = conversion; no storefront</t>
  </si>
  <si>
    <t xml:space="preserve">Gallery wall</t>
  </si>
  <si>
    <t xml:space="preserve">Society6 / Redbubble</t>
  </si>
  <si>
    <t xml:space="preserve">Print-on-demand marketplaces</t>
  </si>
  <si>
    <t xml:space="preserve">Artists have no physical storefront</t>
  </si>
  <si>
    <t xml:space="preserve">Artist lots + printing</t>
  </si>
  <si>
    <t xml:space="preserve">Minted</t>
  </si>
  <si>
    <t xml:space="preserve">Online, independent-artist network</t>
  </si>
  <si>
    <t xml:space="preserve">Gallery</t>
  </si>
  <si>
    <t xml:space="preserve">Framebridge</t>
  </si>
  <si>
    <t xml:space="preserve">Few stores + online</t>
  </si>
  <si>
    <t xml:space="preserve">Framing service = repeat visit</t>
  </si>
  <si>
    <t xml:space="preserve">Service pod</t>
  </si>
  <si>
    <t xml:space="preserve">Local artists / Saatchi Art</t>
  </si>
  <si>
    <t xml:space="preserve">No gallery wall</t>
  </si>
  <si>
    <t xml:space="preserve">Gallery + Stage</t>
  </si>
  <si>
    <t xml:space="preserve">Home goods · Home goods</t>
  </si>
  <si>
    <t xml:space="preserve">Ruggable</t>
  </si>
  <si>
    <t xml:space="preserve">Online-only</t>
  </si>
  <si>
    <t xml:space="preserve">Heavy-product returns are expensive; needs touch</t>
  </si>
  <si>
    <t xml:space="preserve">Showroom + BoH + Live Commerce delivery</t>
  </si>
  <si>
    <t xml:space="preserve">Market Hall, BoH, Live Commerce</t>
  </si>
  <si>
    <t xml:space="preserve">Caraway / Great Jones</t>
  </si>
  <si>
    <t xml:space="preserve">Kitchen demo</t>
  </si>
  <si>
    <t xml:space="preserve">Beko / Our Place cluster</t>
  </si>
  <si>
    <t xml:space="preserve">Parachute / Brooklinen</t>
  </si>
  <si>
    <t xml:space="preserve">Textiles demand touch</t>
  </si>
  <si>
    <t xml:space="preserve">Article / Floyd / Castlery</t>
  </si>
  <si>
    <t xml:space="preserve">Online + showroom tests</t>
  </si>
  <si>
    <t xml:space="preserve">Showroom-first furniture</t>
  </si>
  <si>
    <t xml:space="preserve">Mezzanine lounge furnishing</t>
  </si>
  <si>
    <t xml:space="preserve">RetailNext Nov 2025 (Article showroom)</t>
  </si>
  <si>
    <t xml:space="preserve">Blueland / Grove</t>
  </si>
  <si>
    <t xml:space="preserve">Sustainable home; refill-station idea</t>
  </si>
  <si>
    <t xml:space="preserve">Refill station</t>
  </si>
  <si>
    <t xml:space="preserve">IKEA (Plan &amp; Order)</t>
  </si>
  <si>
    <t xml:space="preserve">Own + Best Buy shop-in-shop</t>
  </si>
  <si>
    <t xml:space="preserve">Culver City 2026</t>
  </si>
  <si>
    <t xml:space="preserve">P&amp;O + pickup</t>
  </si>
  <si>
    <t xml:space="preserve">Feb 2026</t>
  </si>
  <si>
    <t xml:space="preserve">Beko / Blomberg</t>
  </si>
  <si>
    <t xml:space="preserve">Beko US (IL) + builder channel</t>
  </si>
  <si>
    <t xml:space="preserve">Backbone of the concept video; low US awareness</t>
  </si>
  <si>
    <t xml:space="preserve">Kitchen demo cluster</t>
  </si>
  <si>
    <t xml:space="preserve">Beko 2026</t>
  </si>
  <si>
    <t xml:space="preserve">Brand count</t>
  </si>
  <si>
    <t xml:space="preserve">Avg weighted score</t>
  </si>
  <si>
    <t xml:space="preserve">A count</t>
  </si>
  <si>
    <t xml:space="preserve">B count</t>
  </si>
  <si>
    <t xml:space="preserve">Rows sourced 2026</t>
  </si>
  <si>
    <t xml:space="preserve">Rail</t>
  </si>
  <si>
    <t xml:space="preserve">User base</t>
  </si>
  <si>
    <t xml:space="preserve">Why an anchor</t>
  </si>
  <si>
    <t xml:space="preserve">Atmosphere offer</t>
  </si>
  <si>
    <t xml:space="preserve">Source</t>
  </si>
  <si>
    <t xml:space="preserve">Millions of sellers; sold Depop to eBay, refocusing on the 'core marketplace' (Feb 2026)</t>
  </si>
  <si>
    <t xml:space="preserve">Every Handmade lot is an Etsy seller</t>
  </si>
  <si>
    <t xml:space="preserve">Etsy Market Hall: seller lot + pickup + Stage</t>
  </si>
  <si>
    <t xml:space="preserve">eBay/Etsy PR 18 Feb 2026</t>
  </si>
  <si>
    <t xml:space="preserve">100K+ brands, 800K+ retailers</t>
  </si>
  <si>
    <t xml:space="preserve">Every Faire brand is seeking a physical shelf</t>
  </si>
  <si>
    <t xml:space="preserve">Two-way integration; equity option (media-ally 9.2)</t>
  </si>
  <si>
    <t xml:space="preserve">Gen Z C2C fashion; $1.2B</t>
  </si>
  <si>
    <t xml:space="preserve">58% of Gen Z prioritize secondhand</t>
  </si>
  <si>
    <t xml:space="preserve">Swap days + seller lots</t>
  </si>
  <si>
    <t xml:space="preserve">eBay PR; ThredUp 2026</t>
  </si>
  <si>
    <t xml:space="preserve">Sneaker resale; StockX opened vintage/used</t>
  </si>
  <si>
    <t xml:space="preserve">Authentication demands physical trust</t>
  </si>
  <si>
    <t xml:space="preserve">Authentication desk + drop-off</t>
  </si>
  <si>
    <t xml:space="preserve">Retail Dive Jul 2026</t>
  </si>
  <si>
    <t xml:space="preserve">RaaS + consignment; global secondhand $393B</t>
  </si>
  <si>
    <t xml:space="preserve">Sells secondhand infrastructure to brands</t>
  </si>
  <si>
    <t xml:space="preserve">On-site 'secondhand corner' infrastructure</t>
  </si>
  <si>
    <t xml:space="preserve">ThredUp 14th Report Apr 2026</t>
  </si>
  <si>
    <t xml:space="preserve">Best Buy Marketplace</t>
  </si>
  <si>
    <t xml:space="preserve">~1,000 3P sellers, 11x SKUs</t>
  </si>
  <si>
    <t xml:space="preserve">Has a digital shelf, no physical one</t>
  </si>
  <si>
    <t xml:space="preserve">Candidate pool for Lots 001–1000</t>
  </si>
  <si>
    <t xml:space="preserve">eDesk Feb 2026</t>
  </si>
  <si>
    <t xml:space="preserve">Print-on-demand artist networks</t>
  </si>
  <si>
    <t xml:space="preserve">Artists have no gallery wall</t>
  </si>
  <si>
    <t xml:space="preserve">Artist lots</t>
  </si>
  <si>
    <t xml:space="preserve">General knowledge — verify</t>
  </si>
  <si>
    <t xml:space="preserve">MakerWorld (Bambu Lab)</t>
  </si>
  <si>
    <t xml:space="preserve">10M MAU, 2.6M models</t>
  </si>
  <si>
    <t xml:space="preserve">Side-business designers have no point of sale</t>
  </si>
  <si>
    <t xml:space="preserve">Garage nest + print service</t>
  </si>
  <si>
    <t xml:space="preserve">3DPrint.com Feb 2026</t>
  </si>
  <si>
    <t xml:space="preserve">Nationwide local food producers</t>
  </si>
  <si>
    <t xml:space="preserve">No tasting/pickup point</t>
  </si>
  <si>
    <t xml:space="preserve">Tasting + pickup lot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</si>
</sst>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1F2A6B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sz val="9"/>
      <name val="Arial"/>
      <family val="0"/>
      <charset val="1"/>
    </font>
    <font>
      <sz val="9"/>
      <color rgb="FF0000FF"/>
      <name val="Arial"/>
      <family val="0"/>
      <charset val="1"/>
    </font>
    <font>
      <sz val="10"/>
      <name val="Arial"/>
      <family val="2"/>
    </font>
    <font>
      <sz val="10"/>
      <name val="Arial"/>
      <family val="0"/>
      <charset val="1"/>
    </font>
    <font>
      <b val="true"/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2A6B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1F2A6B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 patternType="solid">
          <fgColor rgb="FFFFEB9C"/>
          <bgColor rgb="FF000000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2A6B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58"/>
    <col collapsed="false" customWidth="true" hidden="false" outlineLevel="0" max="3" min="3" style="0" width="12"/>
  </cols>
  <sheetData>
    <row r="1" customFormat="false" ht="15" hidden="false" customHeight="false" outlineLevel="0" collapsed="false">
      <c r="A1" s="1" t="s">
        <v>0</v>
      </c>
      <c r="B1" s="2"/>
      <c r="C1" s="2"/>
    </row>
    <row r="2" customFormat="false" ht="15" hidden="false" customHeight="false" outlineLevel="0" collapsed="false">
      <c r="A2" s="2"/>
      <c r="B2" s="2"/>
      <c r="C2" s="2"/>
    </row>
    <row r="3" customFormat="false" ht="15" hidden="false" customHeight="false" outlineLevel="0" collapsed="false">
      <c r="A3" s="3" t="s">
        <v>1</v>
      </c>
      <c r="B3" s="3" t="s">
        <v>2</v>
      </c>
      <c r="C3" s="3" t="s">
        <v>3</v>
      </c>
    </row>
    <row r="4" customFormat="false" ht="15" hidden="false" customHeight="false" outlineLevel="0" collapsed="false">
      <c r="A4" s="2" t="s">
        <v>4</v>
      </c>
      <c r="B4" s="2" t="s">
        <v>5</v>
      </c>
      <c r="C4" s="4" t="n">
        <v>0.2</v>
      </c>
    </row>
    <row r="5" customFormat="false" ht="15" hidden="false" customHeight="false" outlineLevel="0" collapsed="false">
      <c r="A5" s="2" t="s">
        <v>6</v>
      </c>
      <c r="B5" s="2" t="s">
        <v>7</v>
      </c>
      <c r="C5" s="4" t="n">
        <v>0.15</v>
      </c>
    </row>
    <row r="6" customFormat="false" ht="15" hidden="false" customHeight="false" outlineLevel="0" collapsed="false">
      <c r="A6" s="2" t="s">
        <v>8</v>
      </c>
      <c r="B6" s="2" t="s">
        <v>9</v>
      </c>
      <c r="C6" s="4" t="n">
        <v>0.2</v>
      </c>
    </row>
    <row r="7" customFormat="false" ht="15" hidden="false" customHeight="false" outlineLevel="0" collapsed="false">
      <c r="A7" s="2" t="s">
        <v>10</v>
      </c>
      <c r="B7" s="2" t="s">
        <v>11</v>
      </c>
      <c r="C7" s="4" t="n">
        <v>0.2</v>
      </c>
    </row>
    <row r="8" customFormat="false" ht="15" hidden="false" customHeight="false" outlineLevel="0" collapsed="false">
      <c r="A8" s="2" t="s">
        <v>12</v>
      </c>
      <c r="B8" s="2" t="s">
        <v>13</v>
      </c>
      <c r="C8" s="4" t="n">
        <v>0.15</v>
      </c>
    </row>
    <row r="9" customFormat="false" ht="15" hidden="false" customHeight="false" outlineLevel="0" collapsed="false">
      <c r="A9" s="2" t="s">
        <v>14</v>
      </c>
      <c r="B9" s="2" t="s">
        <v>15</v>
      </c>
      <c r="C9" s="4" t="n">
        <v>0.1</v>
      </c>
    </row>
    <row r="10" customFormat="false" ht="15" hidden="false" customHeight="false" outlineLevel="0" collapsed="false">
      <c r="A10" s="2"/>
      <c r="B10" s="5" t="s">
        <v>16</v>
      </c>
      <c r="C10" s="6" t="n">
        <f aca="false">SUM(C4:C9)</f>
        <v>1</v>
      </c>
    </row>
    <row r="11" customFormat="false" ht="15" hidden="false" customHeight="false" outlineLevel="0" collapsed="false">
      <c r="A11" s="2"/>
      <c r="B11" s="2"/>
      <c r="C11" s="2"/>
    </row>
    <row r="12" customFormat="false" ht="15" hidden="false" customHeight="false" outlineLevel="0" collapsed="false">
      <c r="A12" s="5" t="s">
        <v>17</v>
      </c>
      <c r="B12" s="2"/>
      <c r="C12" s="2"/>
    </row>
    <row r="13" customFormat="false" ht="15" hidden="false" customHeight="false" outlineLevel="0" collapsed="false">
      <c r="A13" s="2" t="s">
        <v>18</v>
      </c>
      <c r="B13" s="2" t="s">
        <v>19</v>
      </c>
      <c r="C13" s="7" t="n">
        <v>4</v>
      </c>
    </row>
    <row r="14" customFormat="false" ht="15" hidden="false" customHeight="false" outlineLevel="0" collapsed="false">
      <c r="A14" s="2" t="s">
        <v>20</v>
      </c>
      <c r="B14" s="2" t="s">
        <v>19</v>
      </c>
      <c r="C14" s="7" t="n">
        <v>3.3</v>
      </c>
    </row>
    <row r="15" customFormat="false" ht="15" hidden="false" customHeight="false" outlineLevel="0" collapsed="false">
      <c r="A15" s="2" t="s">
        <v>21</v>
      </c>
      <c r="B15" s="2" t="s">
        <v>22</v>
      </c>
      <c r="C15" s="2"/>
    </row>
    <row r="16" customFormat="false" ht="15" hidden="false" customHeight="false" outlineLevel="0" collapsed="false">
      <c r="A16" s="2"/>
      <c r="B16" s="2"/>
      <c r="C16" s="2"/>
    </row>
    <row r="17" customFormat="false" ht="15" hidden="false" customHeight="false" outlineLevel="0" collapsed="false">
      <c r="A17" s="2" t="s">
        <v>23</v>
      </c>
      <c r="B17" s="2"/>
      <c r="C17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30"/>
    <col collapsed="false" customWidth="true" hidden="false" outlineLevel="0" max="5" min="5" style="0" width="44"/>
    <col collapsed="false" customWidth="true" hidden="false" outlineLevel="0" max="6" min="6" style="0" width="40"/>
    <col collapsed="false" customWidth="true" hidden="false" outlineLevel="0" max="7" min="7" style="0" width="26"/>
    <col collapsed="false" customWidth="true" hidden="false" outlineLevel="0" max="8" min="8" style="0" width="30"/>
    <col collapsed="false" customWidth="true" hidden="false" outlineLevel="0" max="9" min="9" style="0" width="11"/>
    <col collapsed="false" customWidth="true" hidden="false" outlineLevel="0" max="15" min="10" style="0" width="5"/>
    <col collapsed="false" customWidth="true" hidden="false" outlineLevel="0" max="16" min="16" style="0" width="9"/>
    <col collapsed="false" customWidth="true" hidden="false" outlineLevel="0" max="17" min="17" style="0" width="8"/>
  </cols>
  <sheetData>
    <row r="1" customFormat="false" ht="35.05" hidden="false" customHeight="false" outlineLevel="0" collapsed="false">
      <c r="A1" s="8" t="s">
        <v>24</v>
      </c>
      <c r="B1" s="8" t="s">
        <v>25</v>
      </c>
      <c r="C1" s="8" t="s">
        <v>26</v>
      </c>
      <c r="D1" s="8" t="s">
        <v>27</v>
      </c>
      <c r="E1" s="8" t="s">
        <v>28</v>
      </c>
      <c r="F1" s="8" t="s">
        <v>29</v>
      </c>
      <c r="G1" s="8" t="s">
        <v>30</v>
      </c>
      <c r="H1" s="8" t="s">
        <v>31</v>
      </c>
      <c r="I1" s="8" t="s">
        <v>32</v>
      </c>
      <c r="J1" s="8" t="s">
        <v>4</v>
      </c>
      <c r="K1" s="8" t="s">
        <v>6</v>
      </c>
      <c r="L1" s="8" t="s">
        <v>8</v>
      </c>
      <c r="M1" s="8" t="s">
        <v>10</v>
      </c>
      <c r="N1" s="8" t="s">
        <v>12</v>
      </c>
      <c r="O1" s="8" t="s">
        <v>14</v>
      </c>
      <c r="P1" s="8" t="s">
        <v>33</v>
      </c>
      <c r="Q1" s="8" t="s">
        <v>34</v>
      </c>
    </row>
    <row r="2" customFormat="false" ht="22.35" hidden="false" customHeight="false" outlineLevel="0" collapsed="false">
      <c r="A2" s="9" t="s">
        <v>35</v>
      </c>
      <c r="B2" s="9" t="s">
        <v>36</v>
      </c>
      <c r="C2" s="9" t="s">
        <v>37</v>
      </c>
      <c r="D2" s="9" t="s">
        <v>38</v>
      </c>
      <c r="E2" s="9" t="s">
        <v>39</v>
      </c>
      <c r="F2" s="9" t="s">
        <v>40</v>
      </c>
      <c r="G2" s="9" t="s">
        <v>41</v>
      </c>
      <c r="H2" s="9" t="s">
        <v>42</v>
      </c>
      <c r="I2" s="9" t="s">
        <v>43</v>
      </c>
      <c r="J2" s="10" t="n">
        <v>4</v>
      </c>
      <c r="K2" s="10" t="n">
        <v>5</v>
      </c>
      <c r="L2" s="10" t="n">
        <v>5</v>
      </c>
      <c r="M2" s="10" t="n">
        <v>3</v>
      </c>
      <c r="N2" s="10" t="n">
        <v>4</v>
      </c>
      <c r="O2" s="10" t="n">
        <v>4</v>
      </c>
      <c r="P2" s="11" t="n">
        <f aca="false">J2*Weights!$C$4+K2*Weights!$C$5+L2*Weights!$C$6+M2*Weights!$C$7+N2*Weights!$C$8+O2*Weights!$C$9</f>
        <v>4.15</v>
      </c>
      <c r="Q2" s="12" t="str">
        <f aca="false">IF(P2&gt;=Weights!$C$13,"A",IF(P2&gt;=Weights!$C$14,"B","C"))</f>
        <v>A</v>
      </c>
    </row>
    <row r="3" customFormat="false" ht="22.35" hidden="false" customHeight="false" outlineLevel="0" collapsed="false">
      <c r="A3" s="9" t="s">
        <v>35</v>
      </c>
      <c r="B3" s="9" t="s">
        <v>44</v>
      </c>
      <c r="C3" s="9" t="s">
        <v>45</v>
      </c>
      <c r="D3" s="9" t="s">
        <v>46</v>
      </c>
      <c r="E3" s="9" t="s">
        <v>47</v>
      </c>
      <c r="F3" s="9" t="s">
        <v>48</v>
      </c>
      <c r="G3" s="9" t="s">
        <v>49</v>
      </c>
      <c r="H3" s="9" t="s">
        <v>50</v>
      </c>
      <c r="I3" s="9" t="s">
        <v>43</v>
      </c>
      <c r="J3" s="10" t="n">
        <v>3</v>
      </c>
      <c r="K3" s="10" t="n">
        <v>3</v>
      </c>
      <c r="L3" s="10" t="n">
        <v>2</v>
      </c>
      <c r="M3" s="10" t="n">
        <v>4</v>
      </c>
      <c r="N3" s="10" t="n">
        <v>3</v>
      </c>
      <c r="O3" s="10" t="n">
        <v>3</v>
      </c>
      <c r="P3" s="11" t="n">
        <f aca="false">J3*Weights!$C$4+K3*Weights!$C$5+L3*Weights!$C$6+M3*Weights!$C$7+N3*Weights!$C$8+O3*Weights!$C$9</f>
        <v>3</v>
      </c>
      <c r="Q3" s="12" t="str">
        <f aca="false">IF(P3&gt;=Weights!$C$13,"A",IF(P3&gt;=Weights!$C$14,"B","C"))</f>
        <v>C</v>
      </c>
    </row>
    <row r="4" customFormat="false" ht="15" hidden="false" customHeight="false" outlineLevel="0" collapsed="false">
      <c r="A4" s="9" t="s">
        <v>35</v>
      </c>
      <c r="B4" s="9" t="s">
        <v>51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42</v>
      </c>
      <c r="I4" s="9" t="s">
        <v>43</v>
      </c>
      <c r="J4" s="10" t="n">
        <v>4</v>
      </c>
      <c r="K4" s="10" t="n">
        <v>5</v>
      </c>
      <c r="L4" s="10" t="n">
        <v>5</v>
      </c>
      <c r="M4" s="10" t="n">
        <v>2</v>
      </c>
      <c r="N4" s="10" t="n">
        <v>3</v>
      </c>
      <c r="O4" s="10" t="n">
        <v>3</v>
      </c>
      <c r="P4" s="11" t="n">
        <f aca="false">J4*Weights!$C$4+K4*Weights!$C$5+L4*Weights!$C$6+M4*Weights!$C$7+N4*Weights!$C$8+O4*Weights!$C$9</f>
        <v>3.7</v>
      </c>
      <c r="Q4" s="12" t="str">
        <f aca="false">IF(P4&gt;=Weights!$C$13,"A",IF(P4&gt;=Weights!$C$14,"B","C"))</f>
        <v>B</v>
      </c>
    </row>
    <row r="5" customFormat="false" ht="15" hidden="false" customHeight="false" outlineLevel="0" collapsed="false">
      <c r="A5" s="9" t="s">
        <v>35</v>
      </c>
      <c r="B5" s="9" t="s">
        <v>57</v>
      </c>
      <c r="C5" s="9" t="s">
        <v>52</v>
      </c>
      <c r="D5" s="9" t="s">
        <v>58</v>
      </c>
      <c r="E5" s="9" t="s">
        <v>59</v>
      </c>
      <c r="F5" s="9" t="s">
        <v>60</v>
      </c>
      <c r="G5" s="9" t="s">
        <v>61</v>
      </c>
      <c r="H5" s="9" t="s">
        <v>62</v>
      </c>
      <c r="I5" s="9" t="s">
        <v>43</v>
      </c>
      <c r="J5" s="10" t="n">
        <v>3</v>
      </c>
      <c r="K5" s="10" t="n">
        <v>5</v>
      </c>
      <c r="L5" s="10" t="n">
        <v>4</v>
      </c>
      <c r="M5" s="10" t="n">
        <v>3</v>
      </c>
      <c r="N5" s="10" t="n">
        <v>4</v>
      </c>
      <c r="O5" s="10" t="n">
        <v>4</v>
      </c>
      <c r="P5" s="11" t="n">
        <f aca="false">J5*Weights!$C$4+K5*Weights!$C$5+L5*Weights!$C$6+M5*Weights!$C$7+N5*Weights!$C$8+O5*Weights!$C$9</f>
        <v>3.75</v>
      </c>
      <c r="Q5" s="12" t="str">
        <f aca="false">IF(P5&gt;=Weights!$C$13,"A",IF(P5&gt;=Weights!$C$14,"B","C"))</f>
        <v>B</v>
      </c>
    </row>
    <row r="6" customFormat="false" ht="22.35" hidden="false" customHeight="false" outlineLevel="0" collapsed="false">
      <c r="A6" s="9" t="s">
        <v>63</v>
      </c>
      <c r="B6" s="9" t="s">
        <v>64</v>
      </c>
      <c r="C6" s="9" t="s">
        <v>65</v>
      </c>
      <c r="D6" s="9" t="s">
        <v>66</v>
      </c>
      <c r="E6" s="9" t="s">
        <v>67</v>
      </c>
      <c r="F6" s="9" t="s">
        <v>68</v>
      </c>
      <c r="G6" s="9" t="s">
        <v>69</v>
      </c>
      <c r="H6" s="9" t="s">
        <v>42</v>
      </c>
      <c r="I6" s="9" t="s">
        <v>43</v>
      </c>
      <c r="J6" s="10" t="n">
        <v>5</v>
      </c>
      <c r="K6" s="10" t="n">
        <v>3</v>
      </c>
      <c r="L6" s="10" t="n">
        <v>4</v>
      </c>
      <c r="M6" s="10" t="n">
        <v>4</v>
      </c>
      <c r="N6" s="10" t="n">
        <v>4</v>
      </c>
      <c r="O6" s="10" t="n">
        <v>3</v>
      </c>
      <c r="P6" s="11" t="n">
        <f aca="false">J6*Weights!$C$4+K6*Weights!$C$5+L6*Weights!$C$6+M6*Weights!$C$7+N6*Weights!$C$8+O6*Weights!$C$9</f>
        <v>3.95</v>
      </c>
      <c r="Q6" s="12" t="str">
        <f aca="false">IF(P6&gt;=Weights!$C$13,"A",IF(P6&gt;=Weights!$C$14,"B","C"))</f>
        <v>B</v>
      </c>
    </row>
    <row r="7" customFormat="false" ht="15" hidden="false" customHeight="false" outlineLevel="0" collapsed="false">
      <c r="A7" s="9" t="s">
        <v>63</v>
      </c>
      <c r="B7" s="9" t="s">
        <v>70</v>
      </c>
      <c r="C7" s="9" t="s">
        <v>45</v>
      </c>
      <c r="D7" s="9" t="s">
        <v>71</v>
      </c>
      <c r="E7" s="9" t="s">
        <v>72</v>
      </c>
      <c r="F7" s="9" t="s">
        <v>73</v>
      </c>
      <c r="G7" s="9" t="s">
        <v>74</v>
      </c>
      <c r="H7" s="9" t="s">
        <v>42</v>
      </c>
      <c r="I7" s="9" t="s">
        <v>43</v>
      </c>
      <c r="J7" s="10" t="n">
        <v>5</v>
      </c>
      <c r="K7" s="10" t="n">
        <v>3</v>
      </c>
      <c r="L7" s="10" t="n">
        <v>2</v>
      </c>
      <c r="M7" s="10" t="n">
        <v>4</v>
      </c>
      <c r="N7" s="10" t="n">
        <v>3</v>
      </c>
      <c r="O7" s="10" t="n">
        <v>3</v>
      </c>
      <c r="P7" s="11" t="n">
        <f aca="false">J7*Weights!$C$4+K7*Weights!$C$5+L7*Weights!$C$6+M7*Weights!$C$7+N7*Weights!$C$8+O7*Weights!$C$9</f>
        <v>3.4</v>
      </c>
      <c r="Q7" s="12" t="str">
        <f aca="false">IF(P7&gt;=Weights!$C$13,"A",IF(P7&gt;=Weights!$C$14,"B","C"))</f>
        <v>B</v>
      </c>
    </row>
    <row r="8" customFormat="false" ht="15" hidden="false" customHeight="false" outlineLevel="0" collapsed="false">
      <c r="A8" s="9" t="s">
        <v>63</v>
      </c>
      <c r="B8" s="9" t="s">
        <v>75</v>
      </c>
      <c r="C8" s="9" t="s">
        <v>45</v>
      </c>
      <c r="D8" s="9" t="s">
        <v>76</v>
      </c>
      <c r="E8" s="9" t="s">
        <v>77</v>
      </c>
      <c r="F8" s="9" t="s">
        <v>78</v>
      </c>
      <c r="G8" s="9" t="s">
        <v>61</v>
      </c>
      <c r="H8" s="9" t="s">
        <v>42</v>
      </c>
      <c r="I8" s="9" t="s">
        <v>43</v>
      </c>
      <c r="J8" s="10" t="n">
        <v>3</v>
      </c>
      <c r="K8" s="10" t="n">
        <v>4</v>
      </c>
      <c r="L8" s="10" t="n">
        <v>2</v>
      </c>
      <c r="M8" s="10" t="n">
        <v>4</v>
      </c>
      <c r="N8" s="10" t="n">
        <v>3</v>
      </c>
      <c r="O8" s="10" t="n">
        <v>3</v>
      </c>
      <c r="P8" s="11" t="n">
        <f aca="false">J8*Weights!$C$4+K8*Weights!$C$5+L8*Weights!$C$6+M8*Weights!$C$7+N8*Weights!$C$8+O8*Weights!$C$9</f>
        <v>3.15</v>
      </c>
      <c r="Q8" s="12" t="str">
        <f aca="false">IF(P8&gt;=Weights!$C$13,"A",IF(P8&gt;=Weights!$C$14,"B","C"))</f>
        <v>C</v>
      </c>
    </row>
    <row r="9" customFormat="false" ht="15" hidden="false" customHeight="false" outlineLevel="0" collapsed="false">
      <c r="A9" s="9" t="s">
        <v>63</v>
      </c>
      <c r="B9" s="9" t="s">
        <v>79</v>
      </c>
      <c r="C9" s="9" t="s">
        <v>45</v>
      </c>
      <c r="D9" s="9" t="s">
        <v>80</v>
      </c>
      <c r="E9" s="9" t="s">
        <v>81</v>
      </c>
      <c r="F9" s="9" t="s">
        <v>82</v>
      </c>
      <c r="G9" s="9" t="s">
        <v>83</v>
      </c>
      <c r="H9" s="9" t="s">
        <v>42</v>
      </c>
      <c r="I9" s="9" t="s">
        <v>43</v>
      </c>
      <c r="J9" s="10" t="n">
        <v>5</v>
      </c>
      <c r="K9" s="10" t="n">
        <v>2</v>
      </c>
      <c r="L9" s="10" t="n">
        <v>2</v>
      </c>
      <c r="M9" s="10" t="n">
        <v>5</v>
      </c>
      <c r="N9" s="10" t="n">
        <v>2</v>
      </c>
      <c r="O9" s="10" t="n">
        <v>3</v>
      </c>
      <c r="P9" s="11" t="n">
        <f aca="false">J9*Weights!$C$4+K9*Weights!$C$5+L9*Weights!$C$6+M9*Weights!$C$7+N9*Weights!$C$8+O9*Weights!$C$9</f>
        <v>3.3</v>
      </c>
      <c r="Q9" s="12" t="str">
        <f aca="false">IF(P9&gt;=Weights!$C$13,"A",IF(P9&gt;=Weights!$C$14,"B","C"))</f>
        <v>B</v>
      </c>
    </row>
    <row r="10" customFormat="false" ht="15" hidden="false" customHeight="false" outlineLevel="0" collapsed="false">
      <c r="A10" s="9" t="s">
        <v>63</v>
      </c>
      <c r="B10" s="9" t="s">
        <v>84</v>
      </c>
      <c r="C10" s="9" t="s">
        <v>65</v>
      </c>
      <c r="D10" s="9" t="s">
        <v>85</v>
      </c>
      <c r="E10" s="9" t="s">
        <v>86</v>
      </c>
      <c r="F10" s="9" t="s">
        <v>87</v>
      </c>
      <c r="G10" s="9" t="s">
        <v>88</v>
      </c>
      <c r="H10" s="9" t="s">
        <v>42</v>
      </c>
      <c r="I10" s="9" t="s">
        <v>43</v>
      </c>
      <c r="J10" s="10" t="n">
        <v>3</v>
      </c>
      <c r="K10" s="10" t="n">
        <v>3</v>
      </c>
      <c r="L10" s="10" t="n">
        <v>5</v>
      </c>
      <c r="M10" s="10" t="n">
        <v>2</v>
      </c>
      <c r="N10" s="10" t="n">
        <v>3</v>
      </c>
      <c r="O10" s="10" t="n">
        <v>3</v>
      </c>
      <c r="P10" s="11" t="n">
        <f aca="false">J10*Weights!$C$4+K10*Weights!$C$5+L10*Weights!$C$6+M10*Weights!$C$7+N10*Weights!$C$8+O10*Weights!$C$9</f>
        <v>3.2</v>
      </c>
      <c r="Q10" s="12" t="str">
        <f aca="false">IF(P10&gt;=Weights!$C$13,"A",IF(P10&gt;=Weights!$C$14,"B","C"))</f>
        <v>C</v>
      </c>
    </row>
    <row r="11" customFormat="false" ht="22.35" hidden="false" customHeight="false" outlineLevel="0" collapsed="false">
      <c r="A11" s="9" t="s">
        <v>63</v>
      </c>
      <c r="B11" s="9" t="s">
        <v>89</v>
      </c>
      <c r="C11" s="9" t="s">
        <v>52</v>
      </c>
      <c r="D11" s="9" t="s">
        <v>90</v>
      </c>
      <c r="E11" s="9" t="s">
        <v>91</v>
      </c>
      <c r="F11" s="9" t="s">
        <v>92</v>
      </c>
      <c r="G11" s="9" t="s">
        <v>93</v>
      </c>
      <c r="H11" s="9" t="s">
        <v>94</v>
      </c>
      <c r="I11" s="9" t="s">
        <v>95</v>
      </c>
      <c r="J11" s="10" t="n">
        <v>4</v>
      </c>
      <c r="K11" s="10" t="n">
        <v>5</v>
      </c>
      <c r="L11" s="10" t="n">
        <v>4</v>
      </c>
      <c r="M11" s="10" t="n">
        <v>3</v>
      </c>
      <c r="N11" s="10" t="n">
        <v>4</v>
      </c>
      <c r="O11" s="10" t="n">
        <v>5</v>
      </c>
      <c r="P11" s="11" t="n">
        <f aca="false">J11*Weights!$C$4+K11*Weights!$C$5+L11*Weights!$C$6+M11*Weights!$C$7+N11*Weights!$C$8+O11*Weights!$C$9</f>
        <v>4.05</v>
      </c>
      <c r="Q11" s="12" t="str">
        <f aca="false">IF(P11&gt;=Weights!$C$13,"A",IF(P11&gt;=Weights!$C$14,"B","C"))</f>
        <v>A</v>
      </c>
    </row>
    <row r="12" customFormat="false" ht="22.35" hidden="false" customHeight="false" outlineLevel="0" collapsed="false">
      <c r="A12" s="9" t="s">
        <v>96</v>
      </c>
      <c r="B12" s="9" t="s">
        <v>97</v>
      </c>
      <c r="C12" s="9" t="s">
        <v>65</v>
      </c>
      <c r="D12" s="9" t="s">
        <v>98</v>
      </c>
      <c r="E12" s="9" t="s">
        <v>99</v>
      </c>
      <c r="F12" s="9" t="s">
        <v>100</v>
      </c>
      <c r="G12" s="9" t="s">
        <v>101</v>
      </c>
      <c r="H12" s="9" t="s">
        <v>42</v>
      </c>
      <c r="I12" s="9" t="s">
        <v>43</v>
      </c>
      <c r="J12" s="10" t="n">
        <v>4</v>
      </c>
      <c r="K12" s="10" t="n">
        <v>5</v>
      </c>
      <c r="L12" s="10" t="n">
        <v>5</v>
      </c>
      <c r="M12" s="10" t="n">
        <v>3</v>
      </c>
      <c r="N12" s="10" t="n">
        <v>4</v>
      </c>
      <c r="O12" s="10" t="n">
        <v>4</v>
      </c>
      <c r="P12" s="11" t="n">
        <f aca="false">J12*Weights!$C$4+K12*Weights!$C$5+L12*Weights!$C$6+M12*Weights!$C$7+N12*Weights!$C$8+O12*Weights!$C$9</f>
        <v>4.15</v>
      </c>
      <c r="Q12" s="12" t="str">
        <f aca="false">IF(P12&gt;=Weights!$C$13,"A",IF(P12&gt;=Weights!$C$14,"B","C"))</f>
        <v>A</v>
      </c>
    </row>
    <row r="13" customFormat="false" ht="15" hidden="false" customHeight="false" outlineLevel="0" collapsed="false">
      <c r="A13" s="9" t="s">
        <v>96</v>
      </c>
      <c r="B13" s="9" t="s">
        <v>102</v>
      </c>
      <c r="C13" s="9" t="s">
        <v>65</v>
      </c>
      <c r="D13" s="9" t="s">
        <v>103</v>
      </c>
      <c r="E13" s="9" t="s">
        <v>104</v>
      </c>
      <c r="F13" s="9" t="s">
        <v>105</v>
      </c>
      <c r="G13" s="9" t="s">
        <v>61</v>
      </c>
      <c r="H13" s="9" t="s">
        <v>42</v>
      </c>
      <c r="I13" s="9" t="s">
        <v>43</v>
      </c>
      <c r="J13" s="10" t="n">
        <v>5</v>
      </c>
      <c r="K13" s="10" t="n">
        <v>4</v>
      </c>
      <c r="L13" s="10" t="n">
        <v>4</v>
      </c>
      <c r="M13" s="10" t="n">
        <v>4</v>
      </c>
      <c r="N13" s="10" t="n">
        <v>4</v>
      </c>
      <c r="O13" s="10" t="n">
        <v>4</v>
      </c>
      <c r="P13" s="11" t="n">
        <f aca="false">J13*Weights!$C$4+K13*Weights!$C$5+L13*Weights!$C$6+M13*Weights!$C$7+N13*Weights!$C$8+O13*Weights!$C$9</f>
        <v>4.2</v>
      </c>
      <c r="Q13" s="12" t="str">
        <f aca="false">IF(P13&gt;=Weights!$C$13,"A",IF(P13&gt;=Weights!$C$14,"B","C"))</f>
        <v>A</v>
      </c>
    </row>
    <row r="14" customFormat="false" ht="15" hidden="false" customHeight="false" outlineLevel="0" collapsed="false">
      <c r="A14" s="9" t="s">
        <v>96</v>
      </c>
      <c r="B14" s="9" t="s">
        <v>106</v>
      </c>
      <c r="C14" s="9" t="s">
        <v>45</v>
      </c>
      <c r="D14" s="9" t="s">
        <v>107</v>
      </c>
      <c r="E14" s="9" t="s">
        <v>108</v>
      </c>
      <c r="F14" s="9" t="s">
        <v>109</v>
      </c>
      <c r="G14" s="9" t="s">
        <v>93</v>
      </c>
      <c r="H14" s="9" t="s">
        <v>42</v>
      </c>
      <c r="I14" s="9" t="s">
        <v>43</v>
      </c>
      <c r="J14" s="10" t="n">
        <v>3</v>
      </c>
      <c r="K14" s="10" t="n">
        <v>5</v>
      </c>
      <c r="L14" s="10" t="n">
        <v>3</v>
      </c>
      <c r="M14" s="10" t="n">
        <v>3</v>
      </c>
      <c r="N14" s="10" t="n">
        <v>3</v>
      </c>
      <c r="O14" s="10" t="n">
        <v>3</v>
      </c>
      <c r="P14" s="11" t="n">
        <f aca="false">J14*Weights!$C$4+K14*Weights!$C$5+L14*Weights!$C$6+M14*Weights!$C$7+N14*Weights!$C$8+O14*Weights!$C$9</f>
        <v>3.3</v>
      </c>
      <c r="Q14" s="12" t="str">
        <f aca="false">IF(P14&gt;=Weights!$C$13,"A",IF(P14&gt;=Weights!$C$14,"B","C"))</f>
        <v>B</v>
      </c>
    </row>
    <row r="15" customFormat="false" ht="15" hidden="false" customHeight="false" outlineLevel="0" collapsed="false">
      <c r="A15" s="9" t="s">
        <v>96</v>
      </c>
      <c r="B15" s="9" t="s">
        <v>110</v>
      </c>
      <c r="C15" s="9" t="s">
        <v>65</v>
      </c>
      <c r="D15" s="9" t="s">
        <v>111</v>
      </c>
      <c r="E15" s="9" t="s">
        <v>112</v>
      </c>
      <c r="F15" s="9" t="s">
        <v>113</v>
      </c>
      <c r="G15" s="9" t="s">
        <v>88</v>
      </c>
      <c r="H15" s="9" t="s">
        <v>42</v>
      </c>
      <c r="I15" s="9" t="s">
        <v>43</v>
      </c>
      <c r="J15" s="10" t="n">
        <v>4</v>
      </c>
      <c r="K15" s="10" t="n">
        <v>4</v>
      </c>
      <c r="L15" s="10" t="n">
        <v>5</v>
      </c>
      <c r="M15" s="10" t="n">
        <v>2</v>
      </c>
      <c r="N15" s="10" t="n">
        <v>3</v>
      </c>
      <c r="O15" s="10" t="n">
        <v>3</v>
      </c>
      <c r="P15" s="11" t="n">
        <f aca="false">J15*Weights!$C$4+K15*Weights!$C$5+L15*Weights!$C$6+M15*Weights!$C$7+N15*Weights!$C$8+O15*Weights!$C$9</f>
        <v>3.55</v>
      </c>
      <c r="Q15" s="12" t="str">
        <f aca="false">IF(P15&gt;=Weights!$C$13,"A",IF(P15&gt;=Weights!$C$14,"B","C"))</f>
        <v>B</v>
      </c>
    </row>
    <row r="16" customFormat="false" ht="15" hidden="false" customHeight="false" outlineLevel="0" collapsed="false">
      <c r="A16" s="9" t="s">
        <v>96</v>
      </c>
      <c r="B16" s="9" t="s">
        <v>114</v>
      </c>
      <c r="C16" s="9" t="s">
        <v>52</v>
      </c>
      <c r="D16" s="9" t="s">
        <v>115</v>
      </c>
      <c r="E16" s="9" t="s">
        <v>116</v>
      </c>
      <c r="F16" s="9" t="s">
        <v>117</v>
      </c>
      <c r="G16" s="9" t="s">
        <v>118</v>
      </c>
      <c r="H16" s="9" t="s">
        <v>62</v>
      </c>
      <c r="I16" s="9" t="s">
        <v>43</v>
      </c>
      <c r="J16" s="10" t="n">
        <v>4</v>
      </c>
      <c r="K16" s="10" t="n">
        <v>5</v>
      </c>
      <c r="L16" s="10" t="n">
        <v>5</v>
      </c>
      <c r="M16" s="10" t="n">
        <v>2</v>
      </c>
      <c r="N16" s="10" t="n">
        <v>4</v>
      </c>
      <c r="O16" s="10" t="n">
        <v>4</v>
      </c>
      <c r="P16" s="11" t="n">
        <f aca="false">J16*Weights!$C$4+K16*Weights!$C$5+L16*Weights!$C$6+M16*Weights!$C$7+N16*Weights!$C$8+O16*Weights!$C$9</f>
        <v>3.95</v>
      </c>
      <c r="Q16" s="12" t="str">
        <f aca="false">IF(P16&gt;=Weights!$C$13,"A",IF(P16&gt;=Weights!$C$14,"B","C"))</f>
        <v>B</v>
      </c>
    </row>
    <row r="17" customFormat="false" ht="22.35" hidden="false" customHeight="false" outlineLevel="0" collapsed="false">
      <c r="A17" s="9" t="s">
        <v>119</v>
      </c>
      <c r="B17" s="9" t="s">
        <v>120</v>
      </c>
      <c r="C17" s="9" t="s">
        <v>65</v>
      </c>
      <c r="D17" s="9" t="s">
        <v>121</v>
      </c>
      <c r="E17" s="9" t="s">
        <v>122</v>
      </c>
      <c r="F17" s="9" t="s">
        <v>123</v>
      </c>
      <c r="G17" s="9" t="s">
        <v>93</v>
      </c>
      <c r="H17" s="9" t="s">
        <v>42</v>
      </c>
      <c r="I17" s="9" t="s">
        <v>43</v>
      </c>
      <c r="J17" s="10" t="n">
        <v>5</v>
      </c>
      <c r="K17" s="10" t="n">
        <v>4</v>
      </c>
      <c r="L17" s="10" t="n">
        <v>4</v>
      </c>
      <c r="M17" s="10" t="n">
        <v>3</v>
      </c>
      <c r="N17" s="10" t="n">
        <v>3</v>
      </c>
      <c r="O17" s="10" t="n">
        <v>3</v>
      </c>
      <c r="P17" s="11" t="n">
        <f aca="false">J17*Weights!$C$4+K17*Weights!$C$5+L17*Weights!$C$6+M17*Weights!$C$7+N17*Weights!$C$8+O17*Weights!$C$9</f>
        <v>3.75</v>
      </c>
      <c r="Q17" s="12" t="str">
        <f aca="false">IF(P17&gt;=Weights!$C$13,"A",IF(P17&gt;=Weights!$C$14,"B","C"))</f>
        <v>B</v>
      </c>
    </row>
    <row r="18" customFormat="false" ht="15" hidden="false" customHeight="false" outlineLevel="0" collapsed="false">
      <c r="A18" s="9" t="s">
        <v>119</v>
      </c>
      <c r="B18" s="9" t="s">
        <v>124</v>
      </c>
      <c r="C18" s="9" t="s">
        <v>65</v>
      </c>
      <c r="D18" s="9" t="s">
        <v>125</v>
      </c>
      <c r="E18" s="9" t="s">
        <v>126</v>
      </c>
      <c r="F18" s="9" t="s">
        <v>127</v>
      </c>
      <c r="G18" s="9" t="s">
        <v>88</v>
      </c>
      <c r="H18" s="9" t="s">
        <v>42</v>
      </c>
      <c r="I18" s="9" t="s">
        <v>43</v>
      </c>
      <c r="J18" s="10" t="n">
        <v>4</v>
      </c>
      <c r="K18" s="10" t="n">
        <v>4</v>
      </c>
      <c r="L18" s="10" t="n">
        <v>5</v>
      </c>
      <c r="M18" s="10" t="n">
        <v>2</v>
      </c>
      <c r="N18" s="10" t="n">
        <v>3</v>
      </c>
      <c r="O18" s="10" t="n">
        <v>3</v>
      </c>
      <c r="P18" s="11" t="n">
        <f aca="false">J18*Weights!$C$4+K18*Weights!$C$5+L18*Weights!$C$6+M18*Weights!$C$7+N18*Weights!$C$8+O18*Weights!$C$9</f>
        <v>3.55</v>
      </c>
      <c r="Q18" s="12" t="str">
        <f aca="false">IF(P18&gt;=Weights!$C$13,"A",IF(P18&gt;=Weights!$C$14,"B","C"))</f>
        <v>B</v>
      </c>
    </row>
    <row r="19" customFormat="false" ht="15" hidden="false" customHeight="false" outlineLevel="0" collapsed="false">
      <c r="A19" s="9" t="s">
        <v>119</v>
      </c>
      <c r="B19" s="9" t="s">
        <v>128</v>
      </c>
      <c r="C19" s="9" t="s">
        <v>65</v>
      </c>
      <c r="D19" s="9" t="s">
        <v>121</v>
      </c>
      <c r="E19" s="9" t="s">
        <v>129</v>
      </c>
      <c r="F19" s="9" t="s">
        <v>130</v>
      </c>
      <c r="G19" s="9" t="s">
        <v>118</v>
      </c>
      <c r="H19" s="9" t="s">
        <v>42</v>
      </c>
      <c r="I19" s="9" t="s">
        <v>43</v>
      </c>
      <c r="J19" s="10" t="n">
        <v>4</v>
      </c>
      <c r="K19" s="10" t="n">
        <v>5</v>
      </c>
      <c r="L19" s="10" t="n">
        <v>4</v>
      </c>
      <c r="M19" s="10" t="n">
        <v>2</v>
      </c>
      <c r="N19" s="10" t="n">
        <v>3</v>
      </c>
      <c r="O19" s="10" t="n">
        <v>3</v>
      </c>
      <c r="P19" s="11" t="n">
        <f aca="false">J19*Weights!$C$4+K19*Weights!$C$5+L19*Weights!$C$6+M19*Weights!$C$7+N19*Weights!$C$8+O19*Weights!$C$9</f>
        <v>3.5</v>
      </c>
      <c r="Q19" s="12" t="str">
        <f aca="false">IF(P19&gt;=Weights!$C$13,"A",IF(P19&gt;=Weights!$C$14,"B","C"))</f>
        <v>B</v>
      </c>
    </row>
    <row r="20" customFormat="false" ht="15" hidden="false" customHeight="false" outlineLevel="0" collapsed="false">
      <c r="A20" s="9" t="s">
        <v>119</v>
      </c>
      <c r="B20" s="9" t="s">
        <v>131</v>
      </c>
      <c r="C20" s="9" t="s">
        <v>65</v>
      </c>
      <c r="D20" s="9" t="s">
        <v>132</v>
      </c>
      <c r="E20" s="9" t="s">
        <v>133</v>
      </c>
      <c r="F20" s="9" t="s">
        <v>134</v>
      </c>
      <c r="G20" s="9" t="s">
        <v>135</v>
      </c>
      <c r="H20" s="9" t="s">
        <v>42</v>
      </c>
      <c r="I20" s="9" t="s">
        <v>43</v>
      </c>
      <c r="J20" s="10" t="n">
        <v>4</v>
      </c>
      <c r="K20" s="10" t="n">
        <v>3</v>
      </c>
      <c r="L20" s="10" t="n">
        <v>5</v>
      </c>
      <c r="M20" s="10" t="n">
        <v>2</v>
      </c>
      <c r="N20" s="10" t="n">
        <v>3</v>
      </c>
      <c r="O20" s="10" t="n">
        <v>3</v>
      </c>
      <c r="P20" s="11" t="n">
        <f aca="false">J20*Weights!$C$4+K20*Weights!$C$5+L20*Weights!$C$6+M20*Weights!$C$7+N20*Weights!$C$8+O20*Weights!$C$9</f>
        <v>3.4</v>
      </c>
      <c r="Q20" s="12" t="str">
        <f aca="false">IF(P20&gt;=Weights!$C$13,"A",IF(P20&gt;=Weights!$C$14,"B","C"))</f>
        <v>B</v>
      </c>
    </row>
    <row r="21" customFormat="false" ht="15" hidden="false" customHeight="false" outlineLevel="0" collapsed="false">
      <c r="A21" s="9" t="s">
        <v>119</v>
      </c>
      <c r="B21" s="9" t="s">
        <v>136</v>
      </c>
      <c r="C21" s="9" t="s">
        <v>52</v>
      </c>
      <c r="D21" s="9" t="s">
        <v>137</v>
      </c>
      <c r="E21" s="9" t="s">
        <v>138</v>
      </c>
      <c r="F21" s="9" t="s">
        <v>139</v>
      </c>
      <c r="G21" s="9" t="s">
        <v>93</v>
      </c>
      <c r="H21" s="9" t="s">
        <v>62</v>
      </c>
      <c r="I21" s="9" t="s">
        <v>43</v>
      </c>
      <c r="J21" s="10" t="n">
        <v>3</v>
      </c>
      <c r="K21" s="10" t="n">
        <v>5</v>
      </c>
      <c r="L21" s="10" t="n">
        <v>5</v>
      </c>
      <c r="M21" s="10" t="n">
        <v>1</v>
      </c>
      <c r="N21" s="10" t="n">
        <v>3</v>
      </c>
      <c r="O21" s="10" t="n">
        <v>4</v>
      </c>
      <c r="P21" s="11" t="n">
        <f aca="false">J21*Weights!$C$4+K21*Weights!$C$5+L21*Weights!$C$6+M21*Weights!$C$7+N21*Weights!$C$8+O21*Weights!$C$9</f>
        <v>3.4</v>
      </c>
      <c r="Q21" s="12" t="str">
        <f aca="false">IF(P21&gt;=Weights!$C$13,"A",IF(P21&gt;=Weights!$C$14,"B","C"))</f>
        <v>B</v>
      </c>
    </row>
    <row r="22" customFormat="false" ht="22.35" hidden="false" customHeight="false" outlineLevel="0" collapsed="false">
      <c r="A22" s="9" t="s">
        <v>140</v>
      </c>
      <c r="B22" s="9" t="s">
        <v>141</v>
      </c>
      <c r="C22" s="9" t="s">
        <v>142</v>
      </c>
      <c r="D22" s="9" t="s">
        <v>143</v>
      </c>
      <c r="E22" s="9" t="s">
        <v>144</v>
      </c>
      <c r="F22" s="9" t="s">
        <v>145</v>
      </c>
      <c r="G22" s="9" t="s">
        <v>146</v>
      </c>
      <c r="H22" s="9" t="s">
        <v>147</v>
      </c>
      <c r="I22" s="9" t="s">
        <v>95</v>
      </c>
      <c r="J22" s="10" t="n">
        <v>4</v>
      </c>
      <c r="K22" s="10" t="n">
        <v>3</v>
      </c>
      <c r="L22" s="10" t="n">
        <v>2</v>
      </c>
      <c r="M22" s="10" t="n">
        <v>5</v>
      </c>
      <c r="N22" s="10" t="n">
        <v>5</v>
      </c>
      <c r="O22" s="10" t="n">
        <v>4</v>
      </c>
      <c r="P22" s="11" t="n">
        <f aca="false">J22*Weights!$C$4+K22*Weights!$C$5+L22*Weights!$C$6+M22*Weights!$C$7+N22*Weights!$C$8+O22*Weights!$C$9</f>
        <v>3.8</v>
      </c>
      <c r="Q22" s="12" t="str">
        <f aca="false">IF(P22&gt;=Weights!$C$13,"A",IF(P22&gt;=Weights!$C$14,"B","C"))</f>
        <v>B</v>
      </c>
    </row>
    <row r="23" customFormat="false" ht="22.35" hidden="false" customHeight="false" outlineLevel="0" collapsed="false">
      <c r="A23" s="9" t="s">
        <v>140</v>
      </c>
      <c r="B23" s="9" t="s">
        <v>148</v>
      </c>
      <c r="C23" s="9" t="s">
        <v>149</v>
      </c>
      <c r="D23" s="9" t="s">
        <v>150</v>
      </c>
      <c r="E23" s="9" t="s">
        <v>151</v>
      </c>
      <c r="F23" s="9" t="s">
        <v>152</v>
      </c>
      <c r="G23" s="9" t="s">
        <v>153</v>
      </c>
      <c r="H23" s="9" t="s">
        <v>154</v>
      </c>
      <c r="I23" s="9" t="s">
        <v>95</v>
      </c>
      <c r="J23" s="10" t="n">
        <v>4</v>
      </c>
      <c r="K23" s="10" t="n">
        <v>3</v>
      </c>
      <c r="L23" s="10" t="n">
        <v>2</v>
      </c>
      <c r="M23" s="10" t="n">
        <v>5</v>
      </c>
      <c r="N23" s="10" t="n">
        <v>5</v>
      </c>
      <c r="O23" s="10" t="n">
        <v>4</v>
      </c>
      <c r="P23" s="11" t="n">
        <f aca="false">J23*Weights!$C$4+K23*Weights!$C$5+L23*Weights!$C$6+M23*Weights!$C$7+N23*Weights!$C$8+O23*Weights!$C$9</f>
        <v>3.8</v>
      </c>
      <c r="Q23" s="12" t="str">
        <f aca="false">IF(P23&gt;=Weights!$C$13,"A",IF(P23&gt;=Weights!$C$14,"B","C"))</f>
        <v>B</v>
      </c>
    </row>
    <row r="24" customFormat="false" ht="22.35" hidden="false" customHeight="false" outlineLevel="0" collapsed="false">
      <c r="A24" s="9" t="s">
        <v>140</v>
      </c>
      <c r="B24" s="9" t="s">
        <v>155</v>
      </c>
      <c r="C24" s="9" t="s">
        <v>149</v>
      </c>
      <c r="D24" s="9" t="s">
        <v>150</v>
      </c>
      <c r="E24" s="9" t="s">
        <v>156</v>
      </c>
      <c r="F24" s="9" t="s">
        <v>157</v>
      </c>
      <c r="G24" s="9" t="s">
        <v>61</v>
      </c>
      <c r="H24" s="9" t="s">
        <v>42</v>
      </c>
      <c r="I24" s="9" t="s">
        <v>43</v>
      </c>
      <c r="J24" s="10" t="n">
        <v>4</v>
      </c>
      <c r="K24" s="10" t="n">
        <v>3</v>
      </c>
      <c r="L24" s="10" t="n">
        <v>2</v>
      </c>
      <c r="M24" s="10" t="n">
        <v>4</v>
      </c>
      <c r="N24" s="10" t="n">
        <v>4</v>
      </c>
      <c r="O24" s="10" t="n">
        <v>3</v>
      </c>
      <c r="P24" s="11" t="n">
        <f aca="false">J24*Weights!$C$4+K24*Weights!$C$5+L24*Weights!$C$6+M24*Weights!$C$7+N24*Weights!$C$8+O24*Weights!$C$9</f>
        <v>3.35</v>
      </c>
      <c r="Q24" s="12" t="str">
        <f aca="false">IF(P24&gt;=Weights!$C$13,"A",IF(P24&gt;=Weights!$C$14,"B","C"))</f>
        <v>B</v>
      </c>
    </row>
    <row r="25" customFormat="false" ht="22.35" hidden="false" customHeight="false" outlineLevel="0" collapsed="false">
      <c r="A25" s="9" t="s">
        <v>140</v>
      </c>
      <c r="B25" s="9" t="s">
        <v>158</v>
      </c>
      <c r="C25" s="9" t="s">
        <v>149</v>
      </c>
      <c r="D25" s="9" t="s">
        <v>159</v>
      </c>
      <c r="E25" s="9" t="s">
        <v>160</v>
      </c>
      <c r="F25" s="9" t="s">
        <v>161</v>
      </c>
      <c r="G25" s="9" t="s">
        <v>49</v>
      </c>
      <c r="H25" s="9" t="s">
        <v>162</v>
      </c>
      <c r="I25" s="9" t="s">
        <v>95</v>
      </c>
      <c r="J25" s="10" t="n">
        <v>3</v>
      </c>
      <c r="K25" s="10" t="n">
        <v>3</v>
      </c>
      <c r="L25" s="10" t="n">
        <v>3</v>
      </c>
      <c r="M25" s="10" t="n">
        <v>3</v>
      </c>
      <c r="N25" s="10" t="n">
        <v>4</v>
      </c>
      <c r="O25" s="10" t="n">
        <v>4</v>
      </c>
      <c r="P25" s="11" t="n">
        <f aca="false">J25*Weights!$C$4+K25*Weights!$C$5+L25*Weights!$C$6+M25*Weights!$C$7+N25*Weights!$C$8+O25*Weights!$C$9</f>
        <v>3.25</v>
      </c>
      <c r="Q25" s="12" t="str">
        <f aca="false">IF(P25&gt;=Weights!$C$13,"A",IF(P25&gt;=Weights!$C$14,"B","C"))</f>
        <v>C</v>
      </c>
    </row>
    <row r="26" customFormat="false" ht="22.35" hidden="false" customHeight="false" outlineLevel="0" collapsed="false">
      <c r="A26" s="9" t="s">
        <v>140</v>
      </c>
      <c r="B26" s="9" t="s">
        <v>163</v>
      </c>
      <c r="C26" s="9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9" t="s">
        <v>169</v>
      </c>
      <c r="I26" s="9" t="s">
        <v>95</v>
      </c>
      <c r="J26" s="10" t="n">
        <v>4</v>
      </c>
      <c r="K26" s="10" t="n">
        <v>3</v>
      </c>
      <c r="L26" s="10" t="n">
        <v>5</v>
      </c>
      <c r="M26" s="10" t="n">
        <v>3</v>
      </c>
      <c r="N26" s="10" t="n">
        <v>4</v>
      </c>
      <c r="O26" s="10" t="n">
        <v>4</v>
      </c>
      <c r="P26" s="11" t="n">
        <f aca="false">J26*Weights!$C$4+K26*Weights!$C$5+L26*Weights!$C$6+M26*Weights!$C$7+N26*Weights!$C$8+O26*Weights!$C$9</f>
        <v>3.85</v>
      </c>
      <c r="Q26" s="12" t="str">
        <f aca="false">IF(P26&gt;=Weights!$C$13,"A",IF(P26&gt;=Weights!$C$14,"B","C"))</f>
        <v>B</v>
      </c>
    </row>
    <row r="27" customFormat="false" ht="22.35" hidden="false" customHeight="false" outlineLevel="0" collapsed="false">
      <c r="A27" s="9" t="s">
        <v>140</v>
      </c>
      <c r="B27" s="9" t="s">
        <v>170</v>
      </c>
      <c r="C27" s="9" t="s">
        <v>171</v>
      </c>
      <c r="D27" s="9" t="s">
        <v>172</v>
      </c>
      <c r="E27" s="9" t="s">
        <v>173</v>
      </c>
      <c r="F27" s="9" t="s">
        <v>174</v>
      </c>
      <c r="G27" s="9" t="s">
        <v>175</v>
      </c>
      <c r="H27" s="9" t="s">
        <v>42</v>
      </c>
      <c r="I27" s="9" t="s">
        <v>43</v>
      </c>
      <c r="J27" s="10" t="n">
        <v>3</v>
      </c>
      <c r="K27" s="10" t="n">
        <v>3</v>
      </c>
      <c r="L27" s="10" t="n">
        <v>5</v>
      </c>
      <c r="M27" s="10" t="n">
        <v>3</v>
      </c>
      <c r="N27" s="10" t="n">
        <v>3</v>
      </c>
      <c r="O27" s="10" t="n">
        <v>3</v>
      </c>
      <c r="P27" s="11" t="n">
        <f aca="false">J27*Weights!$C$4+K27*Weights!$C$5+L27*Weights!$C$6+M27*Weights!$C$7+N27*Weights!$C$8+O27*Weights!$C$9</f>
        <v>3.4</v>
      </c>
      <c r="Q27" s="12" t="str">
        <f aca="false">IF(P27&gt;=Weights!$C$13,"A",IF(P27&gt;=Weights!$C$14,"B","C"))</f>
        <v>B</v>
      </c>
    </row>
    <row r="28" customFormat="false" ht="22.35" hidden="false" customHeight="false" outlineLevel="0" collapsed="false">
      <c r="A28" s="9" t="s">
        <v>140</v>
      </c>
      <c r="B28" s="9" t="s">
        <v>176</v>
      </c>
      <c r="C28" s="9" t="s">
        <v>171</v>
      </c>
      <c r="D28" s="9" t="s">
        <v>177</v>
      </c>
      <c r="E28" s="9" t="s">
        <v>178</v>
      </c>
      <c r="F28" s="9" t="s">
        <v>179</v>
      </c>
      <c r="G28" s="9" t="s">
        <v>180</v>
      </c>
      <c r="H28" s="9" t="s">
        <v>42</v>
      </c>
      <c r="I28" s="9" t="s">
        <v>43</v>
      </c>
      <c r="J28" s="10" t="n">
        <v>4</v>
      </c>
      <c r="K28" s="10" t="n">
        <v>2</v>
      </c>
      <c r="L28" s="10" t="n">
        <v>5</v>
      </c>
      <c r="M28" s="10" t="n">
        <v>3</v>
      </c>
      <c r="N28" s="10" t="n">
        <v>4</v>
      </c>
      <c r="O28" s="10" t="n">
        <v>3</v>
      </c>
      <c r="P28" s="11" t="n">
        <f aca="false">J28*Weights!$C$4+K28*Weights!$C$5+L28*Weights!$C$6+M28*Weights!$C$7+N28*Weights!$C$8+O28*Weights!$C$9</f>
        <v>3.6</v>
      </c>
      <c r="Q28" s="12" t="str">
        <f aca="false">IF(P28&gt;=Weights!$C$13,"A",IF(P28&gt;=Weights!$C$14,"B","C"))</f>
        <v>B</v>
      </c>
    </row>
    <row r="29" customFormat="false" ht="22.35" hidden="false" customHeight="false" outlineLevel="0" collapsed="false">
      <c r="A29" s="9" t="s">
        <v>140</v>
      </c>
      <c r="B29" s="9" t="s">
        <v>181</v>
      </c>
      <c r="C29" s="9" t="s">
        <v>171</v>
      </c>
      <c r="D29" s="9" t="s">
        <v>182</v>
      </c>
      <c r="E29" s="9" t="s">
        <v>183</v>
      </c>
      <c r="F29" s="9" t="s">
        <v>184</v>
      </c>
      <c r="G29" s="9" t="s">
        <v>185</v>
      </c>
      <c r="H29" s="9" t="s">
        <v>42</v>
      </c>
      <c r="I29" s="9" t="s">
        <v>43</v>
      </c>
      <c r="J29" s="10" t="n">
        <v>5</v>
      </c>
      <c r="K29" s="10" t="n">
        <v>2</v>
      </c>
      <c r="L29" s="10" t="n">
        <v>4</v>
      </c>
      <c r="M29" s="10" t="n">
        <v>4</v>
      </c>
      <c r="N29" s="10" t="n">
        <v>4</v>
      </c>
      <c r="O29" s="10" t="n">
        <v>3</v>
      </c>
      <c r="P29" s="11" t="n">
        <f aca="false">J29*Weights!$C$4+K29*Weights!$C$5+L29*Weights!$C$6+M29*Weights!$C$7+N29*Weights!$C$8+O29*Weights!$C$9</f>
        <v>3.8</v>
      </c>
      <c r="Q29" s="12" t="str">
        <f aca="false">IF(P29&gt;=Weights!$C$13,"A",IF(P29&gt;=Weights!$C$14,"B","C"))</f>
        <v>B</v>
      </c>
    </row>
    <row r="30" customFormat="false" ht="22.35" hidden="false" customHeight="false" outlineLevel="0" collapsed="false">
      <c r="A30" s="9" t="s">
        <v>140</v>
      </c>
      <c r="B30" s="9" t="s">
        <v>186</v>
      </c>
      <c r="C30" s="9" t="s">
        <v>65</v>
      </c>
      <c r="D30" s="9" t="s">
        <v>187</v>
      </c>
      <c r="E30" s="9" t="s">
        <v>188</v>
      </c>
      <c r="F30" s="9" t="s">
        <v>189</v>
      </c>
      <c r="G30" s="9" t="s">
        <v>93</v>
      </c>
      <c r="H30" s="9" t="s">
        <v>42</v>
      </c>
      <c r="I30" s="9" t="s">
        <v>43</v>
      </c>
      <c r="J30" s="10" t="n">
        <v>5</v>
      </c>
      <c r="K30" s="10" t="n">
        <v>3</v>
      </c>
      <c r="L30" s="10" t="n">
        <v>5</v>
      </c>
      <c r="M30" s="10" t="n">
        <v>3</v>
      </c>
      <c r="N30" s="10" t="n">
        <v>3</v>
      </c>
      <c r="O30" s="10" t="n">
        <v>3</v>
      </c>
      <c r="P30" s="11" t="n">
        <f aca="false">J30*Weights!$C$4+K30*Weights!$C$5+L30*Weights!$C$6+M30*Weights!$C$7+N30*Weights!$C$8+O30*Weights!$C$9</f>
        <v>3.8</v>
      </c>
      <c r="Q30" s="12" t="str">
        <f aca="false">IF(P30&gt;=Weights!$C$13,"A",IF(P30&gt;=Weights!$C$14,"B","C"))</f>
        <v>B</v>
      </c>
    </row>
    <row r="31" customFormat="false" ht="22.35" hidden="false" customHeight="false" outlineLevel="0" collapsed="false">
      <c r="A31" s="9" t="s">
        <v>140</v>
      </c>
      <c r="B31" s="9" t="s">
        <v>190</v>
      </c>
      <c r="C31" s="9" t="s">
        <v>65</v>
      </c>
      <c r="D31" s="9" t="s">
        <v>191</v>
      </c>
      <c r="E31" s="9" t="s">
        <v>192</v>
      </c>
      <c r="F31" s="9" t="s">
        <v>193</v>
      </c>
      <c r="G31" s="9" t="s">
        <v>61</v>
      </c>
      <c r="H31" s="9" t="s">
        <v>42</v>
      </c>
      <c r="I31" s="9" t="s">
        <v>43</v>
      </c>
      <c r="J31" s="10" t="n">
        <v>5</v>
      </c>
      <c r="K31" s="10" t="n">
        <v>4</v>
      </c>
      <c r="L31" s="10" t="n">
        <v>5</v>
      </c>
      <c r="M31" s="10" t="n">
        <v>3</v>
      </c>
      <c r="N31" s="10" t="n">
        <v>4</v>
      </c>
      <c r="O31" s="10" t="n">
        <v>3</v>
      </c>
      <c r="P31" s="11" t="n">
        <f aca="false">J31*Weights!$C$4+K31*Weights!$C$5+L31*Weights!$C$6+M31*Weights!$C$7+N31*Weights!$C$8+O31*Weights!$C$9</f>
        <v>4.1</v>
      </c>
      <c r="Q31" s="12" t="str">
        <f aca="false">IF(P31&gt;=Weights!$C$13,"A",IF(P31&gt;=Weights!$C$14,"B","C"))</f>
        <v>A</v>
      </c>
    </row>
    <row r="32" customFormat="false" ht="22.35" hidden="false" customHeight="false" outlineLevel="0" collapsed="false">
      <c r="A32" s="9" t="s">
        <v>140</v>
      </c>
      <c r="B32" s="9" t="s">
        <v>194</v>
      </c>
      <c r="C32" s="9" t="s">
        <v>45</v>
      </c>
      <c r="D32" s="9" t="s">
        <v>195</v>
      </c>
      <c r="E32" s="9" t="s">
        <v>196</v>
      </c>
      <c r="F32" s="9" t="s">
        <v>197</v>
      </c>
      <c r="G32" s="9" t="s">
        <v>61</v>
      </c>
      <c r="H32" s="9" t="s">
        <v>42</v>
      </c>
      <c r="I32" s="9" t="s">
        <v>43</v>
      </c>
      <c r="J32" s="10" t="n">
        <v>5</v>
      </c>
      <c r="K32" s="10" t="n">
        <v>2</v>
      </c>
      <c r="L32" s="10" t="n">
        <v>3</v>
      </c>
      <c r="M32" s="10" t="n">
        <v>4</v>
      </c>
      <c r="N32" s="10" t="n">
        <v>3</v>
      </c>
      <c r="O32" s="10" t="n">
        <v>3</v>
      </c>
      <c r="P32" s="11" t="n">
        <f aca="false">J32*Weights!$C$4+K32*Weights!$C$5+L32*Weights!$C$6+M32*Weights!$C$7+N32*Weights!$C$8+O32*Weights!$C$9</f>
        <v>3.45</v>
      </c>
      <c r="Q32" s="12" t="str">
        <f aca="false">IF(P32&gt;=Weights!$C$13,"A",IF(P32&gt;=Weights!$C$14,"B","C"))</f>
        <v>B</v>
      </c>
    </row>
    <row r="33" customFormat="false" ht="22.35" hidden="false" customHeight="false" outlineLevel="0" collapsed="false">
      <c r="A33" s="9" t="s">
        <v>140</v>
      </c>
      <c r="B33" s="9" t="s">
        <v>198</v>
      </c>
      <c r="C33" s="9" t="s">
        <v>65</v>
      </c>
      <c r="D33" s="9" t="s">
        <v>199</v>
      </c>
      <c r="E33" s="9" t="s">
        <v>200</v>
      </c>
      <c r="F33" s="9" t="s">
        <v>201</v>
      </c>
      <c r="G33" s="9" t="s">
        <v>202</v>
      </c>
      <c r="H33" s="9" t="s">
        <v>42</v>
      </c>
      <c r="I33" s="9" t="s">
        <v>43</v>
      </c>
      <c r="J33" s="10" t="n">
        <v>4</v>
      </c>
      <c r="K33" s="10" t="n">
        <v>4</v>
      </c>
      <c r="L33" s="10" t="n">
        <v>4</v>
      </c>
      <c r="M33" s="10" t="n">
        <v>3</v>
      </c>
      <c r="N33" s="10" t="n">
        <v>4</v>
      </c>
      <c r="O33" s="10" t="n">
        <v>3</v>
      </c>
      <c r="P33" s="11" t="n">
        <f aca="false">J33*Weights!$C$4+K33*Weights!$C$5+L33*Weights!$C$6+M33*Weights!$C$7+N33*Weights!$C$8+O33*Weights!$C$9</f>
        <v>3.7</v>
      </c>
      <c r="Q33" s="12" t="str">
        <f aca="false">IF(P33&gt;=Weights!$C$13,"A",IF(P33&gt;=Weights!$C$14,"B","C"))</f>
        <v>B</v>
      </c>
    </row>
    <row r="34" customFormat="false" ht="22.35" hidden="false" customHeight="false" outlineLevel="0" collapsed="false">
      <c r="A34" s="9" t="s">
        <v>140</v>
      </c>
      <c r="B34" s="9" t="s">
        <v>203</v>
      </c>
      <c r="C34" s="9" t="s">
        <v>204</v>
      </c>
      <c r="D34" s="9" t="s">
        <v>205</v>
      </c>
      <c r="E34" s="9" t="s">
        <v>206</v>
      </c>
      <c r="F34" s="9" t="s">
        <v>207</v>
      </c>
      <c r="G34" s="9" t="s">
        <v>88</v>
      </c>
      <c r="H34" s="9" t="s">
        <v>208</v>
      </c>
      <c r="I34" s="9" t="s">
        <v>95</v>
      </c>
      <c r="J34" s="10" t="n">
        <v>3</v>
      </c>
      <c r="K34" s="10" t="n">
        <v>2</v>
      </c>
      <c r="L34" s="10" t="n">
        <v>5</v>
      </c>
      <c r="M34" s="10" t="n">
        <v>2</v>
      </c>
      <c r="N34" s="10" t="n">
        <v>4</v>
      </c>
      <c r="O34" s="10" t="n">
        <v>4</v>
      </c>
      <c r="P34" s="11" t="n">
        <f aca="false">J34*Weights!$C$4+K34*Weights!$C$5+L34*Weights!$C$6+M34*Weights!$C$7+N34*Weights!$C$8+O34*Weights!$C$9</f>
        <v>3.3</v>
      </c>
      <c r="Q34" s="12" t="str">
        <f aca="false">IF(P34&gt;=Weights!$C$13,"A",IF(P34&gt;=Weights!$C$14,"B","C"))</f>
        <v>B</v>
      </c>
    </row>
    <row r="35" customFormat="false" ht="15" hidden="false" customHeight="false" outlineLevel="0" collapsed="false">
      <c r="A35" s="9" t="s">
        <v>209</v>
      </c>
      <c r="B35" s="9" t="s">
        <v>210</v>
      </c>
      <c r="C35" s="9" t="s">
        <v>45</v>
      </c>
      <c r="D35" s="9" t="s">
        <v>211</v>
      </c>
      <c r="E35" s="9" t="s">
        <v>212</v>
      </c>
      <c r="F35" s="9" t="s">
        <v>213</v>
      </c>
      <c r="G35" s="9" t="s">
        <v>135</v>
      </c>
      <c r="H35" s="9" t="s">
        <v>42</v>
      </c>
      <c r="I35" s="9" t="s">
        <v>43</v>
      </c>
      <c r="J35" s="10" t="n">
        <v>5</v>
      </c>
      <c r="K35" s="10" t="n">
        <v>3</v>
      </c>
      <c r="L35" s="10" t="n">
        <v>2</v>
      </c>
      <c r="M35" s="10" t="n">
        <v>4</v>
      </c>
      <c r="N35" s="10" t="n">
        <v>3</v>
      </c>
      <c r="O35" s="10" t="n">
        <v>3</v>
      </c>
      <c r="P35" s="11" t="n">
        <f aca="false">J35*Weights!$C$4+K35*Weights!$C$5+L35*Weights!$C$6+M35*Weights!$C$7+N35*Weights!$C$8+O35*Weights!$C$9</f>
        <v>3.4</v>
      </c>
      <c r="Q35" s="12" t="str">
        <f aca="false">IF(P35&gt;=Weights!$C$13,"A",IF(P35&gt;=Weights!$C$14,"B","C"))</f>
        <v>B</v>
      </c>
    </row>
    <row r="36" customFormat="false" ht="15" hidden="false" customHeight="false" outlineLevel="0" collapsed="false">
      <c r="A36" s="9" t="s">
        <v>209</v>
      </c>
      <c r="B36" s="9" t="s">
        <v>214</v>
      </c>
      <c r="C36" s="9" t="s">
        <v>45</v>
      </c>
      <c r="D36" s="9" t="s">
        <v>215</v>
      </c>
      <c r="E36" s="9" t="s">
        <v>216</v>
      </c>
      <c r="F36" s="9" t="s">
        <v>216</v>
      </c>
      <c r="G36" s="9" t="s">
        <v>135</v>
      </c>
      <c r="H36" s="9" t="s">
        <v>42</v>
      </c>
      <c r="I36" s="9" t="s">
        <v>43</v>
      </c>
      <c r="J36" s="10" t="n">
        <v>4</v>
      </c>
      <c r="K36" s="10" t="n">
        <v>3</v>
      </c>
      <c r="L36" s="10" t="n">
        <v>2</v>
      </c>
      <c r="M36" s="10" t="n">
        <v>4</v>
      </c>
      <c r="N36" s="10" t="n">
        <v>3</v>
      </c>
      <c r="O36" s="10" t="n">
        <v>3</v>
      </c>
      <c r="P36" s="11" t="n">
        <f aca="false">J36*Weights!$C$4+K36*Weights!$C$5+L36*Weights!$C$6+M36*Weights!$C$7+N36*Weights!$C$8+O36*Weights!$C$9</f>
        <v>3.2</v>
      </c>
      <c r="Q36" s="12" t="str">
        <f aca="false">IF(P36&gt;=Weights!$C$13,"A",IF(P36&gt;=Weights!$C$14,"B","C"))</f>
        <v>C</v>
      </c>
    </row>
    <row r="37" customFormat="false" ht="15" hidden="false" customHeight="false" outlineLevel="0" collapsed="false">
      <c r="A37" s="9" t="s">
        <v>209</v>
      </c>
      <c r="B37" s="9" t="s">
        <v>217</v>
      </c>
      <c r="C37" s="9" t="s">
        <v>45</v>
      </c>
      <c r="D37" s="9" t="s">
        <v>218</v>
      </c>
      <c r="E37" s="9" t="s">
        <v>219</v>
      </c>
      <c r="F37" s="9" t="s">
        <v>220</v>
      </c>
      <c r="G37" s="9" t="s">
        <v>61</v>
      </c>
      <c r="H37" s="9" t="s">
        <v>42</v>
      </c>
      <c r="I37" s="9" t="s">
        <v>43</v>
      </c>
      <c r="J37" s="10" t="n">
        <v>5</v>
      </c>
      <c r="K37" s="10" t="n">
        <v>3</v>
      </c>
      <c r="L37" s="10" t="n">
        <v>2</v>
      </c>
      <c r="M37" s="10" t="n">
        <v>4</v>
      </c>
      <c r="N37" s="10" t="n">
        <v>3</v>
      </c>
      <c r="O37" s="10" t="n">
        <v>3</v>
      </c>
      <c r="P37" s="11" t="n">
        <f aca="false">J37*Weights!$C$4+K37*Weights!$C$5+L37*Weights!$C$6+M37*Weights!$C$7+N37*Weights!$C$8+O37*Weights!$C$9</f>
        <v>3.4</v>
      </c>
      <c r="Q37" s="12" t="str">
        <f aca="false">IF(P37&gt;=Weights!$C$13,"A",IF(P37&gt;=Weights!$C$14,"B","C"))</f>
        <v>B</v>
      </c>
    </row>
    <row r="38" customFormat="false" ht="15" hidden="false" customHeight="false" outlineLevel="0" collapsed="false">
      <c r="A38" s="9" t="s">
        <v>209</v>
      </c>
      <c r="B38" s="9" t="s">
        <v>221</v>
      </c>
      <c r="C38" s="9" t="s">
        <v>65</v>
      </c>
      <c r="D38" s="9" t="s">
        <v>222</v>
      </c>
      <c r="E38" s="9" t="s">
        <v>223</v>
      </c>
      <c r="F38" s="9" t="s">
        <v>224</v>
      </c>
      <c r="G38" s="9" t="s">
        <v>93</v>
      </c>
      <c r="H38" s="9" t="s">
        <v>42</v>
      </c>
      <c r="I38" s="9" t="s">
        <v>43</v>
      </c>
      <c r="J38" s="10" t="n">
        <v>4</v>
      </c>
      <c r="K38" s="10" t="n">
        <v>5</v>
      </c>
      <c r="L38" s="10" t="n">
        <v>4</v>
      </c>
      <c r="M38" s="10" t="n">
        <v>3</v>
      </c>
      <c r="N38" s="10" t="n">
        <v>3</v>
      </c>
      <c r="O38" s="10" t="n">
        <v>3</v>
      </c>
      <c r="P38" s="11" t="n">
        <f aca="false">J38*Weights!$C$4+K38*Weights!$C$5+L38*Weights!$C$6+M38*Weights!$C$7+N38*Weights!$C$8+O38*Weights!$C$9</f>
        <v>3.7</v>
      </c>
      <c r="Q38" s="12" t="str">
        <f aca="false">IF(P38&gt;=Weights!$C$13,"A",IF(P38&gt;=Weights!$C$14,"B","C"))</f>
        <v>B</v>
      </c>
    </row>
    <row r="39" customFormat="false" ht="22.35" hidden="false" customHeight="false" outlineLevel="0" collapsed="false">
      <c r="A39" s="9" t="s">
        <v>209</v>
      </c>
      <c r="B39" s="9" t="s">
        <v>225</v>
      </c>
      <c r="C39" s="9" t="s">
        <v>37</v>
      </c>
      <c r="D39" s="9" t="s">
        <v>226</v>
      </c>
      <c r="E39" s="9" t="s">
        <v>227</v>
      </c>
      <c r="F39" s="9" t="s">
        <v>228</v>
      </c>
      <c r="G39" s="9" t="s">
        <v>229</v>
      </c>
      <c r="H39" s="9" t="s">
        <v>230</v>
      </c>
      <c r="I39" s="9" t="s">
        <v>95</v>
      </c>
      <c r="J39" s="10" t="n">
        <v>5</v>
      </c>
      <c r="K39" s="10" t="n">
        <v>3</v>
      </c>
      <c r="L39" s="10" t="n">
        <v>5</v>
      </c>
      <c r="M39" s="10" t="n">
        <v>4</v>
      </c>
      <c r="N39" s="10" t="n">
        <v>4</v>
      </c>
      <c r="O39" s="10" t="n">
        <v>4</v>
      </c>
      <c r="P39" s="11" t="n">
        <f aca="false">J39*Weights!$C$4+K39*Weights!$C$5+L39*Weights!$C$6+M39*Weights!$C$7+N39*Weights!$C$8+O39*Weights!$C$9</f>
        <v>4.25</v>
      </c>
      <c r="Q39" s="12" t="str">
        <f aca="false">IF(P39&gt;=Weights!$C$13,"A",IF(P39&gt;=Weights!$C$14,"B","C"))</f>
        <v>A</v>
      </c>
    </row>
    <row r="40" customFormat="false" ht="15" hidden="false" customHeight="false" outlineLevel="0" collapsed="false">
      <c r="A40" s="9" t="s">
        <v>209</v>
      </c>
      <c r="B40" s="9" t="s">
        <v>231</v>
      </c>
      <c r="C40" s="9" t="s">
        <v>65</v>
      </c>
      <c r="D40" s="9" t="s">
        <v>125</v>
      </c>
      <c r="E40" s="9" t="s">
        <v>232</v>
      </c>
      <c r="F40" s="9" t="s">
        <v>233</v>
      </c>
      <c r="G40" s="9" t="s">
        <v>93</v>
      </c>
      <c r="H40" s="9" t="s">
        <v>42</v>
      </c>
      <c r="I40" s="9" t="s">
        <v>43</v>
      </c>
      <c r="J40" s="10" t="n">
        <v>3</v>
      </c>
      <c r="K40" s="10" t="n">
        <v>3</v>
      </c>
      <c r="L40" s="10" t="n">
        <v>4</v>
      </c>
      <c r="M40" s="10" t="n">
        <v>2</v>
      </c>
      <c r="N40" s="10" t="n">
        <v>3</v>
      </c>
      <c r="O40" s="10" t="n">
        <v>3</v>
      </c>
      <c r="P40" s="11" t="n">
        <f aca="false">J40*Weights!$C$4+K40*Weights!$C$5+L40*Weights!$C$6+M40*Weights!$C$7+N40*Weights!$C$8+O40*Weights!$C$9</f>
        <v>3</v>
      </c>
      <c r="Q40" s="12" t="str">
        <f aca="false">IF(P40&gt;=Weights!$C$13,"A",IF(P40&gt;=Weights!$C$14,"B","C"))</f>
        <v>C</v>
      </c>
    </row>
    <row r="41" customFormat="false" ht="15" hidden="false" customHeight="false" outlineLevel="0" collapsed="false">
      <c r="A41" s="9" t="s">
        <v>234</v>
      </c>
      <c r="B41" s="9" t="s">
        <v>235</v>
      </c>
      <c r="C41" s="9" t="s">
        <v>65</v>
      </c>
      <c r="D41" s="9" t="s">
        <v>236</v>
      </c>
      <c r="E41" s="9" t="s">
        <v>237</v>
      </c>
      <c r="F41" s="9" t="s">
        <v>238</v>
      </c>
      <c r="G41" s="9" t="s">
        <v>88</v>
      </c>
      <c r="H41" s="9" t="s">
        <v>42</v>
      </c>
      <c r="I41" s="9" t="s">
        <v>43</v>
      </c>
      <c r="J41" s="10" t="n">
        <v>4</v>
      </c>
      <c r="K41" s="10" t="n">
        <v>4</v>
      </c>
      <c r="L41" s="10" t="n">
        <v>5</v>
      </c>
      <c r="M41" s="10" t="n">
        <v>3</v>
      </c>
      <c r="N41" s="10" t="n">
        <v>4</v>
      </c>
      <c r="O41" s="10" t="n">
        <v>3</v>
      </c>
      <c r="P41" s="11" t="n">
        <f aca="false">J41*Weights!$C$4+K41*Weights!$C$5+L41*Weights!$C$6+M41*Weights!$C$7+N41*Weights!$C$8+O41*Weights!$C$9</f>
        <v>3.9</v>
      </c>
      <c r="Q41" s="12" t="str">
        <f aca="false">IF(P41&gt;=Weights!$C$13,"A",IF(P41&gt;=Weights!$C$14,"B","C"))</f>
        <v>B</v>
      </c>
    </row>
    <row r="42" customFormat="false" ht="15" hidden="false" customHeight="false" outlineLevel="0" collapsed="false">
      <c r="A42" s="9" t="s">
        <v>234</v>
      </c>
      <c r="B42" s="9" t="s">
        <v>239</v>
      </c>
      <c r="C42" s="9" t="s">
        <v>45</v>
      </c>
      <c r="D42" s="9" t="s">
        <v>240</v>
      </c>
      <c r="E42" s="9" t="s">
        <v>241</v>
      </c>
      <c r="F42" s="9" t="s">
        <v>242</v>
      </c>
      <c r="G42" s="9" t="s">
        <v>93</v>
      </c>
      <c r="H42" s="9" t="s">
        <v>243</v>
      </c>
      <c r="I42" s="9" t="s">
        <v>95</v>
      </c>
      <c r="J42" s="10" t="n">
        <v>5</v>
      </c>
      <c r="K42" s="10" t="n">
        <v>3</v>
      </c>
      <c r="L42" s="10" t="n">
        <v>1</v>
      </c>
      <c r="M42" s="10" t="n">
        <v>5</v>
      </c>
      <c r="N42" s="10" t="n">
        <v>3</v>
      </c>
      <c r="O42" s="10" t="n">
        <v>3</v>
      </c>
      <c r="P42" s="11" t="n">
        <f aca="false">J42*Weights!$C$4+K42*Weights!$C$5+L42*Weights!$C$6+M42*Weights!$C$7+N42*Weights!$C$8+O42*Weights!$C$9</f>
        <v>3.4</v>
      </c>
      <c r="Q42" s="12" t="str">
        <f aca="false">IF(P42&gt;=Weights!$C$13,"A",IF(P42&gt;=Weights!$C$14,"B","C"))</f>
        <v>B</v>
      </c>
    </row>
    <row r="43" customFormat="false" ht="15" hidden="false" customHeight="false" outlineLevel="0" collapsed="false">
      <c r="A43" s="9" t="s">
        <v>234</v>
      </c>
      <c r="B43" s="9" t="s">
        <v>244</v>
      </c>
      <c r="C43" s="9" t="s">
        <v>45</v>
      </c>
      <c r="D43" s="9" t="s">
        <v>245</v>
      </c>
      <c r="E43" s="9" t="s">
        <v>246</v>
      </c>
      <c r="F43" s="9" t="s">
        <v>242</v>
      </c>
      <c r="G43" s="9" t="s">
        <v>93</v>
      </c>
      <c r="H43" s="9" t="s">
        <v>247</v>
      </c>
      <c r="I43" s="9" t="s">
        <v>95</v>
      </c>
      <c r="J43" s="10" t="n">
        <v>5</v>
      </c>
      <c r="K43" s="10" t="n">
        <v>3</v>
      </c>
      <c r="L43" s="10" t="n">
        <v>1</v>
      </c>
      <c r="M43" s="10" t="n">
        <v>5</v>
      </c>
      <c r="N43" s="10" t="n">
        <v>3</v>
      </c>
      <c r="O43" s="10" t="n">
        <v>3</v>
      </c>
      <c r="P43" s="11" t="n">
        <f aca="false">J43*Weights!$C$4+K43*Weights!$C$5+L43*Weights!$C$6+M43*Weights!$C$7+N43*Weights!$C$8+O43*Weights!$C$9</f>
        <v>3.4</v>
      </c>
      <c r="Q43" s="12" t="str">
        <f aca="false">IF(P43&gt;=Weights!$C$13,"A",IF(P43&gt;=Weights!$C$14,"B","C"))</f>
        <v>B</v>
      </c>
    </row>
    <row r="44" customFormat="false" ht="15" hidden="false" customHeight="false" outlineLevel="0" collapsed="false">
      <c r="A44" s="9" t="s">
        <v>234</v>
      </c>
      <c r="B44" s="9" t="s">
        <v>248</v>
      </c>
      <c r="C44" s="9" t="s">
        <v>45</v>
      </c>
      <c r="D44" s="9" t="s">
        <v>249</v>
      </c>
      <c r="E44" s="9" t="s">
        <v>250</v>
      </c>
      <c r="F44" s="9" t="s">
        <v>251</v>
      </c>
      <c r="G44" s="9" t="s">
        <v>180</v>
      </c>
      <c r="H44" s="9" t="s">
        <v>42</v>
      </c>
      <c r="I44" s="9" t="s">
        <v>43</v>
      </c>
      <c r="J44" s="10" t="n">
        <v>5</v>
      </c>
      <c r="K44" s="10" t="n">
        <v>5</v>
      </c>
      <c r="L44" s="10" t="n">
        <v>2</v>
      </c>
      <c r="M44" s="10" t="n">
        <v>4</v>
      </c>
      <c r="N44" s="10" t="n">
        <v>4</v>
      </c>
      <c r="O44" s="10" t="n">
        <v>3</v>
      </c>
      <c r="P44" s="11" t="n">
        <f aca="false">J44*Weights!$C$4+K44*Weights!$C$5+L44*Weights!$C$6+M44*Weights!$C$7+N44*Weights!$C$8+O44*Weights!$C$9</f>
        <v>3.85</v>
      </c>
      <c r="Q44" s="12" t="str">
        <f aca="false">IF(P44&gt;=Weights!$C$13,"A",IF(P44&gt;=Weights!$C$14,"B","C"))</f>
        <v>B</v>
      </c>
    </row>
    <row r="45" customFormat="false" ht="15" hidden="false" customHeight="false" outlineLevel="0" collapsed="false">
      <c r="A45" s="9" t="s">
        <v>234</v>
      </c>
      <c r="B45" s="9" t="s">
        <v>252</v>
      </c>
      <c r="C45" s="9" t="s">
        <v>65</v>
      </c>
      <c r="D45" s="9" t="s">
        <v>253</v>
      </c>
      <c r="E45" s="9" t="s">
        <v>254</v>
      </c>
      <c r="F45" s="9" t="s">
        <v>255</v>
      </c>
      <c r="G45" s="9" t="s">
        <v>93</v>
      </c>
      <c r="H45" s="9" t="s">
        <v>42</v>
      </c>
      <c r="I45" s="9" t="s">
        <v>43</v>
      </c>
      <c r="J45" s="10" t="n">
        <v>3</v>
      </c>
      <c r="K45" s="10" t="n">
        <v>5</v>
      </c>
      <c r="L45" s="10" t="n">
        <v>4</v>
      </c>
      <c r="M45" s="10" t="n">
        <v>3</v>
      </c>
      <c r="N45" s="10" t="n">
        <v>3</v>
      </c>
      <c r="O45" s="10" t="n">
        <v>3</v>
      </c>
      <c r="P45" s="11" t="n">
        <f aca="false">J45*Weights!$C$4+K45*Weights!$C$5+L45*Weights!$C$6+M45*Weights!$C$7+N45*Weights!$C$8+O45*Weights!$C$9</f>
        <v>3.5</v>
      </c>
      <c r="Q45" s="12" t="str">
        <f aca="false">IF(P45&gt;=Weights!$C$13,"A",IF(P45&gt;=Weights!$C$14,"B","C"))</f>
        <v>B</v>
      </c>
    </row>
    <row r="46" customFormat="false" ht="15" hidden="false" customHeight="false" outlineLevel="0" collapsed="false">
      <c r="A46" s="9" t="s">
        <v>234</v>
      </c>
      <c r="B46" s="9" t="s">
        <v>256</v>
      </c>
      <c r="C46" s="9" t="s">
        <v>65</v>
      </c>
      <c r="D46" s="9" t="s">
        <v>111</v>
      </c>
      <c r="E46" s="9" t="s">
        <v>257</v>
      </c>
      <c r="F46" s="9" t="s">
        <v>258</v>
      </c>
      <c r="G46" s="9" t="s">
        <v>93</v>
      </c>
      <c r="H46" s="9" t="s">
        <v>42</v>
      </c>
      <c r="I46" s="9" t="s">
        <v>43</v>
      </c>
      <c r="J46" s="10" t="n">
        <v>3</v>
      </c>
      <c r="K46" s="10" t="n">
        <v>5</v>
      </c>
      <c r="L46" s="10" t="n">
        <v>5</v>
      </c>
      <c r="M46" s="10" t="n">
        <v>2</v>
      </c>
      <c r="N46" s="10" t="n">
        <v>3</v>
      </c>
      <c r="O46" s="10" t="n">
        <v>3</v>
      </c>
      <c r="P46" s="11" t="n">
        <f aca="false">J46*Weights!$C$4+K46*Weights!$C$5+L46*Weights!$C$6+M46*Weights!$C$7+N46*Weights!$C$8+O46*Weights!$C$9</f>
        <v>3.5</v>
      </c>
      <c r="Q46" s="12" t="str">
        <f aca="false">IF(P46&gt;=Weights!$C$13,"A",IF(P46&gt;=Weights!$C$14,"B","C"))</f>
        <v>B</v>
      </c>
    </row>
    <row r="47" customFormat="false" ht="15" hidden="false" customHeight="false" outlineLevel="0" collapsed="false">
      <c r="A47" s="9" t="s">
        <v>234</v>
      </c>
      <c r="B47" s="9" t="s">
        <v>259</v>
      </c>
      <c r="C47" s="9" t="s">
        <v>65</v>
      </c>
      <c r="D47" s="9" t="s">
        <v>260</v>
      </c>
      <c r="E47" s="9" t="s">
        <v>261</v>
      </c>
      <c r="F47" s="9" t="s">
        <v>262</v>
      </c>
      <c r="G47" s="9" t="s">
        <v>93</v>
      </c>
      <c r="H47" s="9" t="s">
        <v>42</v>
      </c>
      <c r="I47" s="9" t="s">
        <v>43</v>
      </c>
      <c r="J47" s="10" t="n">
        <v>3</v>
      </c>
      <c r="K47" s="10" t="n">
        <v>3</v>
      </c>
      <c r="L47" s="10" t="n">
        <v>3</v>
      </c>
      <c r="M47" s="10" t="n">
        <v>3</v>
      </c>
      <c r="N47" s="10" t="n">
        <v>3</v>
      </c>
      <c r="O47" s="10" t="n">
        <v>3</v>
      </c>
      <c r="P47" s="11" t="n">
        <f aca="false">J47*Weights!$C$4+K47*Weights!$C$5+L47*Weights!$C$6+M47*Weights!$C$7+N47*Weights!$C$8+O47*Weights!$C$9</f>
        <v>3</v>
      </c>
      <c r="Q47" s="12" t="str">
        <f aca="false">IF(P47&gt;=Weights!$C$13,"A",IF(P47&gt;=Weights!$C$14,"B","C"))</f>
        <v>C</v>
      </c>
    </row>
    <row r="48" customFormat="false" ht="22.35" hidden="false" customHeight="false" outlineLevel="0" collapsed="false">
      <c r="A48" s="9" t="s">
        <v>263</v>
      </c>
      <c r="B48" s="9" t="s">
        <v>264</v>
      </c>
      <c r="C48" s="9" t="s">
        <v>65</v>
      </c>
      <c r="D48" s="9" t="s">
        <v>265</v>
      </c>
      <c r="E48" s="9" t="s">
        <v>266</v>
      </c>
      <c r="F48" s="9" t="s">
        <v>267</v>
      </c>
      <c r="G48" s="9" t="s">
        <v>61</v>
      </c>
      <c r="H48" s="9" t="s">
        <v>42</v>
      </c>
      <c r="I48" s="9" t="s">
        <v>43</v>
      </c>
      <c r="J48" s="10" t="n">
        <v>4</v>
      </c>
      <c r="K48" s="10" t="n">
        <v>5</v>
      </c>
      <c r="L48" s="10" t="n">
        <v>5</v>
      </c>
      <c r="M48" s="10" t="n">
        <v>2</v>
      </c>
      <c r="N48" s="10" t="n">
        <v>4</v>
      </c>
      <c r="O48" s="10" t="n">
        <v>3</v>
      </c>
      <c r="P48" s="11" t="n">
        <f aca="false">J48*Weights!$C$4+K48*Weights!$C$5+L48*Weights!$C$6+M48*Weights!$C$7+N48*Weights!$C$8+O48*Weights!$C$9</f>
        <v>3.85</v>
      </c>
      <c r="Q48" s="12" t="str">
        <f aca="false">IF(P48&gt;=Weights!$C$13,"A",IF(P48&gt;=Weights!$C$14,"B","C"))</f>
        <v>B</v>
      </c>
    </row>
    <row r="49" customFormat="false" ht="15" hidden="false" customHeight="false" outlineLevel="0" collapsed="false">
      <c r="A49" s="9" t="s">
        <v>263</v>
      </c>
      <c r="B49" s="9" t="s">
        <v>268</v>
      </c>
      <c r="C49" s="9" t="s">
        <v>65</v>
      </c>
      <c r="D49" s="9" t="s">
        <v>111</v>
      </c>
      <c r="E49" s="9" t="s">
        <v>269</v>
      </c>
      <c r="F49" s="9" t="s">
        <v>216</v>
      </c>
      <c r="G49" s="9" t="s">
        <v>61</v>
      </c>
      <c r="H49" s="9" t="s">
        <v>42</v>
      </c>
      <c r="I49" s="9" t="s">
        <v>43</v>
      </c>
      <c r="J49" s="10" t="n">
        <v>4</v>
      </c>
      <c r="K49" s="10" t="n">
        <v>5</v>
      </c>
      <c r="L49" s="10" t="n">
        <v>5</v>
      </c>
      <c r="M49" s="10" t="n">
        <v>2</v>
      </c>
      <c r="N49" s="10" t="n">
        <v>4</v>
      </c>
      <c r="O49" s="10" t="n">
        <v>3</v>
      </c>
      <c r="P49" s="11" t="n">
        <f aca="false">J49*Weights!$C$4+K49*Weights!$C$5+L49*Weights!$C$6+M49*Weights!$C$7+N49*Weights!$C$8+O49*Weights!$C$9</f>
        <v>3.85</v>
      </c>
      <c r="Q49" s="12" t="str">
        <f aca="false">IF(P49&gt;=Weights!$C$13,"A",IF(P49&gt;=Weights!$C$14,"B","C"))</f>
        <v>B</v>
      </c>
    </row>
    <row r="50" customFormat="false" ht="15" hidden="false" customHeight="false" outlineLevel="0" collapsed="false">
      <c r="A50" s="9" t="s">
        <v>263</v>
      </c>
      <c r="B50" s="9" t="s">
        <v>270</v>
      </c>
      <c r="C50" s="9" t="s">
        <v>65</v>
      </c>
      <c r="D50" s="9" t="s">
        <v>271</v>
      </c>
      <c r="E50" s="9" t="s">
        <v>272</v>
      </c>
      <c r="F50" s="9" t="s">
        <v>273</v>
      </c>
      <c r="G50" s="9" t="s">
        <v>88</v>
      </c>
      <c r="H50" s="9" t="s">
        <v>42</v>
      </c>
      <c r="I50" s="9" t="s">
        <v>43</v>
      </c>
      <c r="J50" s="10" t="n">
        <v>5</v>
      </c>
      <c r="K50" s="10" t="n">
        <v>4</v>
      </c>
      <c r="L50" s="10" t="n">
        <v>4</v>
      </c>
      <c r="M50" s="10" t="n">
        <v>3</v>
      </c>
      <c r="N50" s="10" t="n">
        <v>4</v>
      </c>
      <c r="O50" s="10" t="n">
        <v>3</v>
      </c>
      <c r="P50" s="11" t="n">
        <f aca="false">J50*Weights!$C$4+K50*Weights!$C$5+L50*Weights!$C$6+M50*Weights!$C$7+N50*Weights!$C$8+O50*Weights!$C$9</f>
        <v>3.9</v>
      </c>
      <c r="Q50" s="12" t="str">
        <f aca="false">IF(P50&gt;=Weights!$C$13,"A",IF(P50&gt;=Weights!$C$14,"B","C"))</f>
        <v>B</v>
      </c>
    </row>
    <row r="51" customFormat="false" ht="15" hidden="false" customHeight="false" outlineLevel="0" collapsed="false">
      <c r="A51" s="9" t="s">
        <v>263</v>
      </c>
      <c r="B51" s="9" t="s">
        <v>274</v>
      </c>
      <c r="C51" s="9" t="s">
        <v>65</v>
      </c>
      <c r="D51" s="9" t="s">
        <v>275</v>
      </c>
      <c r="E51" s="9" t="s">
        <v>276</v>
      </c>
      <c r="F51" s="9" t="s">
        <v>277</v>
      </c>
      <c r="G51" s="9" t="s">
        <v>93</v>
      </c>
      <c r="H51" s="9" t="s">
        <v>42</v>
      </c>
      <c r="I51" s="9" t="s">
        <v>43</v>
      </c>
      <c r="J51" s="10" t="n">
        <v>3</v>
      </c>
      <c r="K51" s="10" t="n">
        <v>4</v>
      </c>
      <c r="L51" s="10" t="n">
        <v>4</v>
      </c>
      <c r="M51" s="10" t="n">
        <v>2</v>
      </c>
      <c r="N51" s="10" t="n">
        <v>3</v>
      </c>
      <c r="O51" s="10" t="n">
        <v>3</v>
      </c>
      <c r="P51" s="11" t="n">
        <f aca="false">J51*Weights!$C$4+K51*Weights!$C$5+L51*Weights!$C$6+M51*Weights!$C$7+N51*Weights!$C$8+O51*Weights!$C$9</f>
        <v>3.15</v>
      </c>
      <c r="Q51" s="12" t="str">
        <f aca="false">IF(P51&gt;=Weights!$C$13,"A",IF(P51&gt;=Weights!$C$14,"B","C"))</f>
        <v>C</v>
      </c>
    </row>
    <row r="52" customFormat="false" ht="15" hidden="false" customHeight="false" outlineLevel="0" collapsed="false">
      <c r="A52" s="9" t="s">
        <v>263</v>
      </c>
      <c r="B52" s="9" t="s">
        <v>278</v>
      </c>
      <c r="C52" s="9" t="s">
        <v>65</v>
      </c>
      <c r="D52" s="9" t="s">
        <v>279</v>
      </c>
      <c r="E52" s="9" t="s">
        <v>280</v>
      </c>
      <c r="F52" s="9" t="s">
        <v>281</v>
      </c>
      <c r="G52" s="9" t="s">
        <v>61</v>
      </c>
      <c r="H52" s="9" t="s">
        <v>42</v>
      </c>
      <c r="I52" s="9" t="s">
        <v>43</v>
      </c>
      <c r="J52" s="10" t="n">
        <v>5</v>
      </c>
      <c r="K52" s="10" t="n">
        <v>4</v>
      </c>
      <c r="L52" s="10" t="n">
        <v>5</v>
      </c>
      <c r="M52" s="10" t="n">
        <v>2</v>
      </c>
      <c r="N52" s="10" t="n">
        <v>4</v>
      </c>
      <c r="O52" s="10" t="n">
        <v>3</v>
      </c>
      <c r="P52" s="11" t="n">
        <f aca="false">J52*Weights!$C$4+K52*Weights!$C$5+L52*Weights!$C$6+M52*Weights!$C$7+N52*Weights!$C$8+O52*Weights!$C$9</f>
        <v>3.9</v>
      </c>
      <c r="Q52" s="12" t="str">
        <f aca="false">IF(P52&gt;=Weights!$C$13,"A",IF(P52&gt;=Weights!$C$14,"B","C"))</f>
        <v>B</v>
      </c>
    </row>
    <row r="53" customFormat="false" ht="32.8" hidden="false" customHeight="false" outlineLevel="0" collapsed="false">
      <c r="A53" s="9" t="s">
        <v>282</v>
      </c>
      <c r="B53" s="9" t="s">
        <v>283</v>
      </c>
      <c r="C53" s="9" t="s">
        <v>37</v>
      </c>
      <c r="D53" s="9" t="s">
        <v>284</v>
      </c>
      <c r="E53" s="9" t="s">
        <v>285</v>
      </c>
      <c r="F53" s="9" t="s">
        <v>286</v>
      </c>
      <c r="G53" s="9" t="s">
        <v>287</v>
      </c>
      <c r="H53" s="9" t="s">
        <v>288</v>
      </c>
      <c r="I53" s="9" t="s">
        <v>95</v>
      </c>
      <c r="J53" s="10" t="n">
        <v>4</v>
      </c>
      <c r="K53" s="10" t="n">
        <v>5</v>
      </c>
      <c r="L53" s="10" t="n">
        <v>5</v>
      </c>
      <c r="M53" s="10" t="n">
        <v>4</v>
      </c>
      <c r="N53" s="10" t="n">
        <v>5</v>
      </c>
      <c r="O53" s="10" t="n">
        <v>4</v>
      </c>
      <c r="P53" s="11" t="n">
        <f aca="false">J53*Weights!$C$4+K53*Weights!$C$5+L53*Weights!$C$6+M53*Weights!$C$7+N53*Weights!$C$8+O53*Weights!$C$9</f>
        <v>4.5</v>
      </c>
      <c r="Q53" s="12" t="str">
        <f aca="false">IF(P53&gt;=Weights!$C$13,"A",IF(P53&gt;=Weights!$C$14,"B","C"))</f>
        <v>A</v>
      </c>
    </row>
    <row r="54" customFormat="false" ht="22.35" hidden="false" customHeight="false" outlineLevel="0" collapsed="false">
      <c r="A54" s="9" t="s">
        <v>282</v>
      </c>
      <c r="B54" s="9" t="s">
        <v>289</v>
      </c>
      <c r="C54" s="9" t="s">
        <v>37</v>
      </c>
      <c r="D54" s="9" t="s">
        <v>290</v>
      </c>
      <c r="E54" s="9" t="s">
        <v>291</v>
      </c>
      <c r="F54" s="9" t="s">
        <v>292</v>
      </c>
      <c r="G54" s="9" t="s">
        <v>180</v>
      </c>
      <c r="H54" s="9" t="s">
        <v>293</v>
      </c>
      <c r="I54" s="9" t="s">
        <v>95</v>
      </c>
      <c r="J54" s="10" t="n">
        <v>3</v>
      </c>
      <c r="K54" s="10" t="n">
        <v>5</v>
      </c>
      <c r="L54" s="10" t="n">
        <v>5</v>
      </c>
      <c r="M54" s="10" t="n">
        <v>3</v>
      </c>
      <c r="N54" s="10" t="n">
        <v>5</v>
      </c>
      <c r="O54" s="10" t="n">
        <v>4</v>
      </c>
      <c r="P54" s="11" t="n">
        <f aca="false">J54*Weights!$C$4+K54*Weights!$C$5+L54*Weights!$C$6+M54*Weights!$C$7+N54*Weights!$C$8+O54*Weights!$C$9</f>
        <v>4.1</v>
      </c>
      <c r="Q54" s="12" t="str">
        <f aca="false">IF(P54&gt;=Weights!$C$13,"A",IF(P54&gt;=Weights!$C$14,"B","C"))</f>
        <v>A</v>
      </c>
    </row>
    <row r="55" customFormat="false" ht="22.35" hidden="false" customHeight="false" outlineLevel="0" collapsed="false">
      <c r="A55" s="9" t="s">
        <v>282</v>
      </c>
      <c r="B55" s="9" t="s">
        <v>294</v>
      </c>
      <c r="C55" s="9" t="s">
        <v>65</v>
      </c>
      <c r="D55" s="9" t="s">
        <v>295</v>
      </c>
      <c r="E55" s="9" t="s">
        <v>126</v>
      </c>
      <c r="F55" s="9" t="s">
        <v>296</v>
      </c>
      <c r="G55" s="9" t="s">
        <v>88</v>
      </c>
      <c r="H55" s="9" t="s">
        <v>42</v>
      </c>
      <c r="I55" s="9" t="s">
        <v>43</v>
      </c>
      <c r="J55" s="10" t="n">
        <v>3</v>
      </c>
      <c r="K55" s="10" t="n">
        <v>5</v>
      </c>
      <c r="L55" s="10" t="n">
        <v>5</v>
      </c>
      <c r="M55" s="10" t="n">
        <v>2</v>
      </c>
      <c r="N55" s="10" t="n">
        <v>3</v>
      </c>
      <c r="O55" s="10" t="n">
        <v>3</v>
      </c>
      <c r="P55" s="11" t="n">
        <f aca="false">J55*Weights!$C$4+K55*Weights!$C$5+L55*Weights!$C$6+M55*Weights!$C$7+N55*Weights!$C$8+O55*Weights!$C$9</f>
        <v>3.5</v>
      </c>
      <c r="Q55" s="12" t="str">
        <f aca="false">IF(P55&gt;=Weights!$C$13,"A",IF(P55&gt;=Weights!$C$14,"B","C"))</f>
        <v>B</v>
      </c>
    </row>
    <row r="56" customFormat="false" ht="22.35" hidden="false" customHeight="false" outlineLevel="0" collapsed="false">
      <c r="A56" s="9" t="s">
        <v>282</v>
      </c>
      <c r="B56" s="9" t="s">
        <v>297</v>
      </c>
      <c r="C56" s="9" t="s">
        <v>52</v>
      </c>
      <c r="D56" s="9" t="s">
        <v>298</v>
      </c>
      <c r="E56" s="9" t="s">
        <v>299</v>
      </c>
      <c r="F56" s="9" t="s">
        <v>300</v>
      </c>
      <c r="G56" s="9" t="s">
        <v>185</v>
      </c>
      <c r="H56" s="9" t="s">
        <v>42</v>
      </c>
      <c r="I56" s="9" t="s">
        <v>43</v>
      </c>
      <c r="J56" s="10" t="n">
        <v>4</v>
      </c>
      <c r="K56" s="10" t="n">
        <v>5</v>
      </c>
      <c r="L56" s="10" t="n">
        <v>5</v>
      </c>
      <c r="M56" s="10" t="n">
        <v>3</v>
      </c>
      <c r="N56" s="10" t="n">
        <v>4</v>
      </c>
      <c r="O56" s="10" t="n">
        <v>4</v>
      </c>
      <c r="P56" s="11" t="n">
        <f aca="false">J56*Weights!$C$4+K56*Weights!$C$5+L56*Weights!$C$6+M56*Weights!$C$7+N56*Weights!$C$8+O56*Weights!$C$9</f>
        <v>4.15</v>
      </c>
      <c r="Q56" s="12" t="str">
        <f aca="false">IF(P56&gt;=Weights!$C$13,"A",IF(P56&gt;=Weights!$C$14,"B","C"))</f>
        <v>A</v>
      </c>
    </row>
    <row r="57" customFormat="false" ht="22.35" hidden="false" customHeight="false" outlineLevel="0" collapsed="false">
      <c r="A57" s="9" t="s">
        <v>301</v>
      </c>
      <c r="B57" s="9" t="s">
        <v>302</v>
      </c>
      <c r="C57" s="9" t="s">
        <v>45</v>
      </c>
      <c r="D57" s="9" t="s">
        <v>303</v>
      </c>
      <c r="E57" s="9" t="s">
        <v>304</v>
      </c>
      <c r="F57" s="9" t="s">
        <v>305</v>
      </c>
      <c r="G57" s="9" t="s">
        <v>74</v>
      </c>
      <c r="H57" s="9" t="s">
        <v>306</v>
      </c>
      <c r="I57" s="9" t="s">
        <v>95</v>
      </c>
      <c r="J57" s="10" t="n">
        <v>4</v>
      </c>
      <c r="K57" s="10" t="n">
        <v>4</v>
      </c>
      <c r="L57" s="10" t="n">
        <v>2</v>
      </c>
      <c r="M57" s="10" t="n">
        <v>4</v>
      </c>
      <c r="N57" s="10" t="n">
        <v>4</v>
      </c>
      <c r="O57" s="10" t="n">
        <v>4</v>
      </c>
      <c r="P57" s="11" t="n">
        <f aca="false">J57*Weights!$C$4+K57*Weights!$C$5+L57*Weights!$C$6+M57*Weights!$C$7+N57*Weights!$C$8+O57*Weights!$C$9</f>
        <v>3.6</v>
      </c>
      <c r="Q57" s="12" t="str">
        <f aca="false">IF(P57&gt;=Weights!$C$13,"A",IF(P57&gt;=Weights!$C$14,"B","C"))</f>
        <v>B</v>
      </c>
    </row>
    <row r="58" customFormat="false" ht="22.35" hidden="false" customHeight="false" outlineLevel="0" collapsed="false">
      <c r="A58" s="9" t="s">
        <v>301</v>
      </c>
      <c r="B58" s="9" t="s">
        <v>307</v>
      </c>
      <c r="C58" s="9" t="s">
        <v>45</v>
      </c>
      <c r="D58" s="9" t="s">
        <v>308</v>
      </c>
      <c r="E58" s="9" t="s">
        <v>309</v>
      </c>
      <c r="F58" s="9" t="s">
        <v>310</v>
      </c>
      <c r="G58" s="9" t="s">
        <v>69</v>
      </c>
      <c r="H58" s="9" t="s">
        <v>311</v>
      </c>
      <c r="I58" s="9" t="s">
        <v>95</v>
      </c>
      <c r="J58" s="10" t="n">
        <v>5</v>
      </c>
      <c r="K58" s="10" t="n">
        <v>2</v>
      </c>
      <c r="L58" s="10" t="n">
        <v>2</v>
      </c>
      <c r="M58" s="10" t="n">
        <v>5</v>
      </c>
      <c r="N58" s="10" t="n">
        <v>4</v>
      </c>
      <c r="O58" s="10" t="n">
        <v>4</v>
      </c>
      <c r="P58" s="11" t="n">
        <f aca="false">J58*Weights!$C$4+K58*Weights!$C$5+L58*Weights!$C$6+M58*Weights!$C$7+N58*Weights!$C$8+O58*Weights!$C$9</f>
        <v>3.7</v>
      </c>
      <c r="Q58" s="12" t="str">
        <f aca="false">IF(P58&gt;=Weights!$C$13,"A",IF(P58&gt;=Weights!$C$14,"B","C"))</f>
        <v>B</v>
      </c>
    </row>
    <row r="59" customFormat="false" ht="22.35" hidden="false" customHeight="false" outlineLevel="0" collapsed="false">
      <c r="A59" s="9" t="s">
        <v>301</v>
      </c>
      <c r="B59" s="9" t="s">
        <v>312</v>
      </c>
      <c r="C59" s="9" t="s">
        <v>65</v>
      </c>
      <c r="D59" s="9" t="s">
        <v>313</v>
      </c>
      <c r="E59" s="9" t="s">
        <v>314</v>
      </c>
      <c r="F59" s="9" t="s">
        <v>315</v>
      </c>
      <c r="G59" s="9" t="s">
        <v>88</v>
      </c>
      <c r="H59" s="9" t="s">
        <v>316</v>
      </c>
      <c r="I59" s="9" t="s">
        <v>95</v>
      </c>
      <c r="J59" s="10" t="n">
        <v>4</v>
      </c>
      <c r="K59" s="10" t="n">
        <v>3</v>
      </c>
      <c r="L59" s="10" t="n">
        <v>5</v>
      </c>
      <c r="M59" s="10" t="n">
        <v>3</v>
      </c>
      <c r="N59" s="10" t="n">
        <v>4</v>
      </c>
      <c r="O59" s="10" t="n">
        <v>4</v>
      </c>
      <c r="P59" s="11" t="n">
        <f aca="false">J59*Weights!$C$4+K59*Weights!$C$5+L59*Weights!$C$6+M59*Weights!$C$7+N59*Weights!$C$8+O59*Weights!$C$9</f>
        <v>3.85</v>
      </c>
      <c r="Q59" s="12" t="str">
        <f aca="false">IF(P59&gt;=Weights!$C$13,"A",IF(P59&gt;=Weights!$C$14,"B","C"))</f>
        <v>B</v>
      </c>
    </row>
    <row r="60" customFormat="false" ht="22.35" hidden="false" customHeight="false" outlineLevel="0" collapsed="false">
      <c r="A60" s="9" t="s">
        <v>301</v>
      </c>
      <c r="B60" s="9" t="s">
        <v>317</v>
      </c>
      <c r="C60" s="9" t="s">
        <v>65</v>
      </c>
      <c r="D60" s="9" t="s">
        <v>111</v>
      </c>
      <c r="E60" s="9" t="s">
        <v>318</v>
      </c>
      <c r="F60" s="9" t="s">
        <v>319</v>
      </c>
      <c r="G60" s="9" t="s">
        <v>93</v>
      </c>
      <c r="H60" s="9" t="s">
        <v>42</v>
      </c>
      <c r="I60" s="9" t="s">
        <v>43</v>
      </c>
      <c r="J60" s="10" t="n">
        <v>5</v>
      </c>
      <c r="K60" s="10" t="n">
        <v>3</v>
      </c>
      <c r="L60" s="10" t="n">
        <v>5</v>
      </c>
      <c r="M60" s="10" t="n">
        <v>2</v>
      </c>
      <c r="N60" s="10" t="n">
        <v>3</v>
      </c>
      <c r="O60" s="10" t="n">
        <v>3</v>
      </c>
      <c r="P60" s="11" t="n">
        <f aca="false">J60*Weights!$C$4+K60*Weights!$C$5+L60*Weights!$C$6+M60*Weights!$C$7+N60*Weights!$C$8+O60*Weights!$C$9</f>
        <v>3.6</v>
      </c>
      <c r="Q60" s="12" t="str">
        <f aca="false">IF(P60&gt;=Weights!$C$13,"A",IF(P60&gt;=Weights!$C$14,"B","C"))</f>
        <v>B</v>
      </c>
    </row>
    <row r="61" customFormat="false" ht="22.35" hidden="false" customHeight="false" outlineLevel="0" collapsed="false">
      <c r="A61" s="9" t="s">
        <v>301</v>
      </c>
      <c r="B61" s="9" t="s">
        <v>320</v>
      </c>
      <c r="C61" s="9" t="s">
        <v>45</v>
      </c>
      <c r="D61" s="9" t="s">
        <v>321</v>
      </c>
      <c r="E61" s="9" t="s">
        <v>322</v>
      </c>
      <c r="F61" s="9" t="s">
        <v>233</v>
      </c>
      <c r="G61" s="9" t="s">
        <v>61</v>
      </c>
      <c r="H61" s="9" t="s">
        <v>154</v>
      </c>
      <c r="I61" s="9" t="s">
        <v>95</v>
      </c>
      <c r="J61" s="10" t="n">
        <v>5</v>
      </c>
      <c r="K61" s="10" t="n">
        <v>2</v>
      </c>
      <c r="L61" s="10" t="n">
        <v>3</v>
      </c>
      <c r="M61" s="10" t="n">
        <v>4</v>
      </c>
      <c r="N61" s="10" t="n">
        <v>3</v>
      </c>
      <c r="O61" s="10" t="n">
        <v>3</v>
      </c>
      <c r="P61" s="11" t="n">
        <f aca="false">J61*Weights!$C$4+K61*Weights!$C$5+L61*Weights!$C$6+M61*Weights!$C$7+N61*Weights!$C$8+O61*Weights!$C$9</f>
        <v>3.45</v>
      </c>
      <c r="Q61" s="12" t="str">
        <f aca="false">IF(P61&gt;=Weights!$C$13,"A",IF(P61&gt;=Weights!$C$14,"B","C"))</f>
        <v>B</v>
      </c>
    </row>
    <row r="62" customFormat="false" ht="22.35" hidden="false" customHeight="false" outlineLevel="0" collapsed="false">
      <c r="A62" s="9" t="s">
        <v>301</v>
      </c>
      <c r="B62" s="9" t="s">
        <v>323</v>
      </c>
      <c r="C62" s="9" t="s">
        <v>45</v>
      </c>
      <c r="D62" s="9" t="s">
        <v>324</v>
      </c>
      <c r="E62" s="9" t="s">
        <v>325</v>
      </c>
      <c r="F62" s="9" t="s">
        <v>326</v>
      </c>
      <c r="G62" s="9" t="s">
        <v>180</v>
      </c>
      <c r="H62" s="9" t="s">
        <v>327</v>
      </c>
      <c r="I62" s="9" t="s">
        <v>95</v>
      </c>
      <c r="J62" s="10" t="n">
        <v>4</v>
      </c>
      <c r="K62" s="10" t="n">
        <v>2</v>
      </c>
      <c r="L62" s="10" t="n">
        <v>3</v>
      </c>
      <c r="M62" s="10" t="n">
        <v>4</v>
      </c>
      <c r="N62" s="10" t="n">
        <v>4</v>
      </c>
      <c r="O62" s="10" t="n">
        <v>3</v>
      </c>
      <c r="P62" s="11" t="n">
        <f aca="false">J62*Weights!$C$4+K62*Weights!$C$5+L62*Weights!$C$6+M62*Weights!$C$7+N62*Weights!$C$8+O62*Weights!$C$9</f>
        <v>3.4</v>
      </c>
      <c r="Q62" s="12" t="str">
        <f aca="false">IF(P62&gt;=Weights!$C$13,"A",IF(P62&gt;=Weights!$C$14,"B","C"))</f>
        <v>B</v>
      </c>
    </row>
    <row r="63" customFormat="false" ht="22.35" hidden="false" customHeight="false" outlineLevel="0" collapsed="false">
      <c r="A63" s="9" t="s">
        <v>328</v>
      </c>
      <c r="B63" s="9" t="s">
        <v>329</v>
      </c>
      <c r="C63" s="9" t="s">
        <v>330</v>
      </c>
      <c r="D63" s="9" t="s">
        <v>245</v>
      </c>
      <c r="E63" s="9" t="s">
        <v>331</v>
      </c>
      <c r="F63" s="9" t="s">
        <v>332</v>
      </c>
      <c r="G63" s="9" t="s">
        <v>93</v>
      </c>
      <c r="H63" s="9" t="s">
        <v>42</v>
      </c>
      <c r="I63" s="9" t="s">
        <v>43</v>
      </c>
      <c r="J63" s="10" t="n">
        <v>4</v>
      </c>
      <c r="K63" s="10" t="n">
        <v>4</v>
      </c>
      <c r="L63" s="10" t="n">
        <v>1</v>
      </c>
      <c r="M63" s="10" t="n">
        <v>5</v>
      </c>
      <c r="N63" s="10" t="n">
        <v>3</v>
      </c>
      <c r="O63" s="10" t="n">
        <v>3</v>
      </c>
      <c r="P63" s="11" t="n">
        <f aca="false">J63*Weights!$C$4+K63*Weights!$C$5+L63*Weights!$C$6+M63*Weights!$C$7+N63*Weights!$C$8+O63*Weights!$C$9</f>
        <v>3.35</v>
      </c>
      <c r="Q63" s="12" t="str">
        <f aca="false">IF(P63&gt;=Weights!$C$13,"A",IF(P63&gt;=Weights!$C$14,"B","C"))</f>
        <v>B</v>
      </c>
    </row>
    <row r="64" customFormat="false" ht="15" hidden="false" customHeight="false" outlineLevel="0" collapsed="false">
      <c r="A64" s="9" t="s">
        <v>328</v>
      </c>
      <c r="B64" s="9" t="s">
        <v>333</v>
      </c>
      <c r="C64" s="9" t="s">
        <v>330</v>
      </c>
      <c r="D64" s="9" t="s">
        <v>334</v>
      </c>
      <c r="E64" s="9" t="s">
        <v>335</v>
      </c>
      <c r="F64" s="9" t="s">
        <v>336</v>
      </c>
      <c r="G64" s="9" t="s">
        <v>93</v>
      </c>
      <c r="H64" s="9" t="s">
        <v>337</v>
      </c>
      <c r="I64" s="9" t="s">
        <v>95</v>
      </c>
      <c r="J64" s="10" t="n">
        <v>5</v>
      </c>
      <c r="K64" s="10" t="n">
        <v>3</v>
      </c>
      <c r="L64" s="10" t="n">
        <v>1</v>
      </c>
      <c r="M64" s="10" t="n">
        <v>5</v>
      </c>
      <c r="N64" s="10" t="n">
        <v>3</v>
      </c>
      <c r="O64" s="10" t="n">
        <v>3</v>
      </c>
      <c r="P64" s="11" t="n">
        <f aca="false">J64*Weights!$C$4+K64*Weights!$C$5+L64*Weights!$C$6+M64*Weights!$C$7+N64*Weights!$C$8+O64*Weights!$C$9</f>
        <v>3.4</v>
      </c>
      <c r="Q64" s="12" t="str">
        <f aca="false">IF(P64&gt;=Weights!$C$13,"A",IF(P64&gt;=Weights!$C$14,"B","C"))</f>
        <v>B</v>
      </c>
    </row>
    <row r="65" customFormat="false" ht="15" hidden="false" customHeight="false" outlineLevel="0" collapsed="false">
      <c r="A65" s="9" t="s">
        <v>328</v>
      </c>
      <c r="B65" s="9" t="s">
        <v>338</v>
      </c>
      <c r="C65" s="9" t="s">
        <v>37</v>
      </c>
      <c r="D65" s="9" t="s">
        <v>339</v>
      </c>
      <c r="E65" s="9" t="s">
        <v>340</v>
      </c>
      <c r="F65" s="9" t="s">
        <v>341</v>
      </c>
      <c r="G65" s="9" t="s">
        <v>342</v>
      </c>
      <c r="H65" s="9" t="s">
        <v>42</v>
      </c>
      <c r="I65" s="9" t="s">
        <v>43</v>
      </c>
      <c r="J65" s="10" t="n">
        <v>3</v>
      </c>
      <c r="K65" s="10" t="n">
        <v>4</v>
      </c>
      <c r="L65" s="10" t="n">
        <v>5</v>
      </c>
      <c r="M65" s="10" t="n">
        <v>3</v>
      </c>
      <c r="N65" s="10" t="n">
        <v>4</v>
      </c>
      <c r="O65" s="10" t="n">
        <v>3</v>
      </c>
      <c r="P65" s="11" t="n">
        <f aca="false">J65*Weights!$C$4+K65*Weights!$C$5+L65*Weights!$C$6+M65*Weights!$C$7+N65*Weights!$C$8+O65*Weights!$C$9</f>
        <v>3.7</v>
      </c>
      <c r="Q65" s="12" t="str">
        <f aca="false">IF(P65&gt;=Weights!$C$13,"A",IF(P65&gt;=Weights!$C$14,"B","C"))</f>
        <v>B</v>
      </c>
    </row>
    <row r="66" customFormat="false" ht="22.35" hidden="false" customHeight="false" outlineLevel="0" collapsed="false">
      <c r="A66" s="9" t="s">
        <v>328</v>
      </c>
      <c r="B66" s="9" t="s">
        <v>343</v>
      </c>
      <c r="C66" s="9" t="s">
        <v>52</v>
      </c>
      <c r="D66" s="9" t="s">
        <v>344</v>
      </c>
      <c r="E66" s="9" t="s">
        <v>299</v>
      </c>
      <c r="F66" s="9" t="s">
        <v>345</v>
      </c>
      <c r="G66" s="9" t="s">
        <v>83</v>
      </c>
      <c r="H66" s="9" t="s">
        <v>62</v>
      </c>
      <c r="I66" s="9" t="s">
        <v>43</v>
      </c>
      <c r="J66" s="10" t="n">
        <v>3</v>
      </c>
      <c r="K66" s="10" t="n">
        <v>5</v>
      </c>
      <c r="L66" s="10" t="n">
        <v>5</v>
      </c>
      <c r="M66" s="10" t="n">
        <v>4</v>
      </c>
      <c r="N66" s="10" t="n">
        <v>5</v>
      </c>
      <c r="O66" s="10" t="n">
        <v>5</v>
      </c>
      <c r="P66" s="11" t="n">
        <f aca="false">J66*Weights!$C$4+K66*Weights!$C$5+L66*Weights!$C$6+M66*Weights!$C$7+N66*Weights!$C$8+O66*Weights!$C$9</f>
        <v>4.4</v>
      </c>
      <c r="Q66" s="12" t="str">
        <f aca="false">IF(P66&gt;=Weights!$C$13,"A",IF(P66&gt;=Weights!$C$14,"B","C"))</f>
        <v>A</v>
      </c>
    </row>
    <row r="67" customFormat="false" ht="22.35" hidden="false" customHeight="false" outlineLevel="0" collapsed="false">
      <c r="A67" s="9" t="s">
        <v>328</v>
      </c>
      <c r="B67" s="9" t="s">
        <v>346</v>
      </c>
      <c r="C67" s="9" t="s">
        <v>65</v>
      </c>
      <c r="D67" s="9" t="s">
        <v>279</v>
      </c>
      <c r="E67" s="9" t="s">
        <v>347</v>
      </c>
      <c r="F67" s="9" t="s">
        <v>348</v>
      </c>
      <c r="G67" s="9" t="s">
        <v>349</v>
      </c>
      <c r="H67" s="9" t="s">
        <v>42</v>
      </c>
      <c r="I67" s="9" t="s">
        <v>43</v>
      </c>
      <c r="J67" s="10" t="n">
        <v>4</v>
      </c>
      <c r="K67" s="10" t="n">
        <v>4</v>
      </c>
      <c r="L67" s="10" t="n">
        <v>4</v>
      </c>
      <c r="M67" s="10" t="n">
        <v>2</v>
      </c>
      <c r="N67" s="10" t="n">
        <v>4</v>
      </c>
      <c r="O67" s="10" t="n">
        <v>3</v>
      </c>
      <c r="P67" s="11" t="n">
        <f aca="false">J67*Weights!$C$4+K67*Weights!$C$5+L67*Weights!$C$6+M67*Weights!$C$7+N67*Weights!$C$8+O67*Weights!$C$9</f>
        <v>3.5</v>
      </c>
      <c r="Q67" s="12" t="str">
        <f aca="false">IF(P67&gt;=Weights!$C$13,"A",IF(P67&gt;=Weights!$C$14,"B","C"))</f>
        <v>B</v>
      </c>
    </row>
    <row r="68" customFormat="false" ht="22.35" hidden="false" customHeight="false" outlineLevel="0" collapsed="false">
      <c r="A68" s="9" t="s">
        <v>350</v>
      </c>
      <c r="B68" s="9" t="s">
        <v>351</v>
      </c>
      <c r="C68" s="9" t="s">
        <v>45</v>
      </c>
      <c r="D68" s="9" t="s">
        <v>352</v>
      </c>
      <c r="E68" s="9" t="s">
        <v>353</v>
      </c>
      <c r="F68" s="9" t="s">
        <v>354</v>
      </c>
      <c r="G68" s="9" t="s">
        <v>61</v>
      </c>
      <c r="H68" s="9" t="s">
        <v>355</v>
      </c>
      <c r="I68" s="9" t="s">
        <v>95</v>
      </c>
      <c r="J68" s="10" t="n">
        <v>5</v>
      </c>
      <c r="K68" s="10" t="n">
        <v>3</v>
      </c>
      <c r="L68" s="10" t="n">
        <v>2</v>
      </c>
      <c r="M68" s="10" t="n">
        <v>5</v>
      </c>
      <c r="N68" s="10" t="n">
        <v>4</v>
      </c>
      <c r="O68" s="10" t="n">
        <v>4</v>
      </c>
      <c r="P68" s="11" t="n">
        <f aca="false">J68*Weights!$C$4+K68*Weights!$C$5+L68*Weights!$C$6+M68*Weights!$C$7+N68*Weights!$C$8+O68*Weights!$C$9</f>
        <v>3.85</v>
      </c>
      <c r="Q68" s="12" t="str">
        <f aca="false">IF(P68&gt;=Weights!$C$13,"A",IF(P68&gt;=Weights!$C$14,"B","C"))</f>
        <v>B</v>
      </c>
    </row>
    <row r="69" customFormat="false" ht="22.35" hidden="false" customHeight="false" outlineLevel="0" collapsed="false">
      <c r="A69" s="9" t="s">
        <v>350</v>
      </c>
      <c r="B69" s="9" t="s">
        <v>356</v>
      </c>
      <c r="C69" s="9" t="s">
        <v>65</v>
      </c>
      <c r="D69" s="9" t="s">
        <v>357</v>
      </c>
      <c r="E69" s="9" t="s">
        <v>358</v>
      </c>
      <c r="F69" s="9" t="s">
        <v>359</v>
      </c>
      <c r="G69" s="9" t="s">
        <v>93</v>
      </c>
      <c r="H69" s="9" t="s">
        <v>42</v>
      </c>
      <c r="I69" s="9" t="s">
        <v>43</v>
      </c>
      <c r="J69" s="10" t="n">
        <v>5</v>
      </c>
      <c r="K69" s="10" t="n">
        <v>4</v>
      </c>
      <c r="L69" s="10" t="n">
        <v>3</v>
      </c>
      <c r="M69" s="10" t="n">
        <v>4</v>
      </c>
      <c r="N69" s="10" t="n">
        <v>3</v>
      </c>
      <c r="O69" s="10" t="n">
        <v>3</v>
      </c>
      <c r="P69" s="11" t="n">
        <f aca="false">J69*Weights!$C$4+K69*Weights!$C$5+L69*Weights!$C$6+M69*Weights!$C$7+N69*Weights!$C$8+O69*Weights!$C$9</f>
        <v>3.75</v>
      </c>
      <c r="Q69" s="12" t="str">
        <f aca="false">IF(P69&gt;=Weights!$C$13,"A",IF(P69&gt;=Weights!$C$14,"B","C"))</f>
        <v>B</v>
      </c>
    </row>
    <row r="70" customFormat="false" ht="15" hidden="false" customHeight="false" outlineLevel="0" collapsed="false">
      <c r="A70" s="9" t="s">
        <v>350</v>
      </c>
      <c r="B70" s="9" t="s">
        <v>360</v>
      </c>
      <c r="C70" s="9" t="s">
        <v>45</v>
      </c>
      <c r="D70" s="9" t="s">
        <v>361</v>
      </c>
      <c r="E70" s="9" t="s">
        <v>362</v>
      </c>
      <c r="F70" s="9" t="s">
        <v>363</v>
      </c>
      <c r="G70" s="9" t="s">
        <v>93</v>
      </c>
      <c r="H70" s="9" t="s">
        <v>42</v>
      </c>
      <c r="I70" s="9" t="s">
        <v>43</v>
      </c>
      <c r="J70" s="10" t="n">
        <v>5</v>
      </c>
      <c r="K70" s="10" t="n">
        <v>2</v>
      </c>
      <c r="L70" s="10" t="n">
        <v>1</v>
      </c>
      <c r="M70" s="10" t="n">
        <v>4</v>
      </c>
      <c r="N70" s="10" t="n">
        <v>2</v>
      </c>
      <c r="O70" s="10" t="n">
        <v>3</v>
      </c>
      <c r="P70" s="11" t="n">
        <f aca="false">J70*Weights!$C$4+K70*Weights!$C$5+L70*Weights!$C$6+M70*Weights!$C$7+N70*Weights!$C$8+O70*Weights!$C$9</f>
        <v>2.9</v>
      </c>
      <c r="Q70" s="12" t="str">
        <f aca="false">IF(P70&gt;=Weights!$C$13,"A",IF(P70&gt;=Weights!$C$14,"B","C"))</f>
        <v>C</v>
      </c>
    </row>
    <row r="71" customFormat="false" ht="15" hidden="false" customHeight="false" outlineLevel="0" collapsed="false">
      <c r="A71" s="9" t="s">
        <v>350</v>
      </c>
      <c r="B71" s="9" t="s">
        <v>364</v>
      </c>
      <c r="C71" s="9" t="s">
        <v>65</v>
      </c>
      <c r="D71" s="9" t="s">
        <v>279</v>
      </c>
      <c r="E71" s="9" t="s">
        <v>365</v>
      </c>
      <c r="F71" s="9" t="s">
        <v>366</v>
      </c>
      <c r="G71" s="9" t="s">
        <v>93</v>
      </c>
      <c r="H71" s="9" t="s">
        <v>42</v>
      </c>
      <c r="I71" s="9" t="s">
        <v>43</v>
      </c>
      <c r="J71" s="10" t="n">
        <v>3</v>
      </c>
      <c r="K71" s="10" t="n">
        <v>4</v>
      </c>
      <c r="L71" s="10" t="n">
        <v>4</v>
      </c>
      <c r="M71" s="10" t="n">
        <v>2</v>
      </c>
      <c r="N71" s="10" t="n">
        <v>3</v>
      </c>
      <c r="O71" s="10" t="n">
        <v>3</v>
      </c>
      <c r="P71" s="11" t="n">
        <f aca="false">J71*Weights!$C$4+K71*Weights!$C$5+L71*Weights!$C$6+M71*Weights!$C$7+N71*Weights!$C$8+O71*Weights!$C$9</f>
        <v>3.15</v>
      </c>
      <c r="Q71" s="12" t="str">
        <f aca="false">IF(P71&gt;=Weights!$C$13,"A",IF(P71&gt;=Weights!$C$14,"B","C"))</f>
        <v>C</v>
      </c>
    </row>
    <row r="72" customFormat="false" ht="22.35" hidden="false" customHeight="false" outlineLevel="0" collapsed="false">
      <c r="A72" s="9" t="s">
        <v>367</v>
      </c>
      <c r="B72" s="9" t="s">
        <v>368</v>
      </c>
      <c r="C72" s="9" t="s">
        <v>65</v>
      </c>
      <c r="D72" s="9" t="s">
        <v>369</v>
      </c>
      <c r="E72" s="9" t="s">
        <v>370</v>
      </c>
      <c r="F72" s="9" t="s">
        <v>371</v>
      </c>
      <c r="G72" s="9" t="s">
        <v>61</v>
      </c>
      <c r="H72" s="9" t="s">
        <v>372</v>
      </c>
      <c r="I72" s="9" t="s">
        <v>95</v>
      </c>
      <c r="J72" s="10" t="n">
        <v>5</v>
      </c>
      <c r="K72" s="10" t="n">
        <v>3</v>
      </c>
      <c r="L72" s="10" t="n">
        <v>5</v>
      </c>
      <c r="M72" s="10" t="n">
        <v>5</v>
      </c>
      <c r="N72" s="10" t="n">
        <v>4</v>
      </c>
      <c r="O72" s="10" t="n">
        <v>3</v>
      </c>
      <c r="P72" s="11" t="n">
        <f aca="false">J72*Weights!$C$4+K72*Weights!$C$5+L72*Weights!$C$6+M72*Weights!$C$7+N72*Weights!$C$8+O72*Weights!$C$9</f>
        <v>4.35</v>
      </c>
      <c r="Q72" s="12" t="str">
        <f aca="false">IF(P72&gt;=Weights!$C$13,"A",IF(P72&gt;=Weights!$C$14,"B","C"))</f>
        <v>A</v>
      </c>
    </row>
    <row r="73" customFormat="false" ht="22.35" hidden="false" customHeight="false" outlineLevel="0" collapsed="false">
      <c r="A73" s="9" t="s">
        <v>367</v>
      </c>
      <c r="B73" s="9" t="s">
        <v>373</v>
      </c>
      <c r="C73" s="9" t="s">
        <v>45</v>
      </c>
      <c r="D73" s="9" t="s">
        <v>374</v>
      </c>
      <c r="E73" s="9" t="s">
        <v>375</v>
      </c>
      <c r="F73" s="9" t="s">
        <v>376</v>
      </c>
      <c r="G73" s="9" t="s">
        <v>377</v>
      </c>
      <c r="H73" s="9" t="s">
        <v>378</v>
      </c>
      <c r="I73" s="9" t="s">
        <v>95</v>
      </c>
      <c r="J73" s="10" t="n">
        <v>5</v>
      </c>
      <c r="K73" s="10" t="n">
        <v>2</v>
      </c>
      <c r="L73" s="10" t="n">
        <v>2</v>
      </c>
      <c r="M73" s="10" t="n">
        <v>5</v>
      </c>
      <c r="N73" s="10" t="n">
        <v>4</v>
      </c>
      <c r="O73" s="10" t="n">
        <v>4</v>
      </c>
      <c r="P73" s="11" t="n">
        <f aca="false">J73*Weights!$C$4+K73*Weights!$C$5+L73*Weights!$C$6+M73*Weights!$C$7+N73*Weights!$C$8+O73*Weights!$C$9</f>
        <v>3.7</v>
      </c>
      <c r="Q73" s="12" t="str">
        <f aca="false">IF(P73&gt;=Weights!$C$13,"A",IF(P73&gt;=Weights!$C$14,"B","C"))</f>
        <v>B</v>
      </c>
    </row>
    <row r="74" customFormat="false" ht="15" hidden="false" customHeight="false" outlineLevel="0" collapsed="false">
      <c r="A74" s="9" t="s">
        <v>367</v>
      </c>
      <c r="B74" s="9" t="s">
        <v>379</v>
      </c>
      <c r="C74" s="9" t="s">
        <v>45</v>
      </c>
      <c r="D74" s="9" t="s">
        <v>245</v>
      </c>
      <c r="E74" s="9" t="s">
        <v>380</v>
      </c>
      <c r="F74" s="9" t="s">
        <v>381</v>
      </c>
      <c r="G74" s="9" t="s">
        <v>118</v>
      </c>
      <c r="H74" s="9" t="s">
        <v>42</v>
      </c>
      <c r="I74" s="9" t="s">
        <v>43</v>
      </c>
      <c r="J74" s="10" t="n">
        <v>4</v>
      </c>
      <c r="K74" s="10" t="n">
        <v>3</v>
      </c>
      <c r="L74" s="10" t="n">
        <v>1</v>
      </c>
      <c r="M74" s="10" t="n">
        <v>5</v>
      </c>
      <c r="N74" s="10" t="n">
        <v>4</v>
      </c>
      <c r="O74" s="10" t="n">
        <v>3</v>
      </c>
      <c r="P74" s="11" t="n">
        <f aca="false">J74*Weights!$C$4+K74*Weights!$C$5+L74*Weights!$C$6+M74*Weights!$C$7+N74*Weights!$C$8+O74*Weights!$C$9</f>
        <v>3.35</v>
      </c>
      <c r="Q74" s="12" t="str">
        <f aca="false">IF(P74&gt;=Weights!$C$13,"A",IF(P74&gt;=Weights!$C$14,"B","C"))</f>
        <v>B</v>
      </c>
    </row>
    <row r="75" customFormat="false" ht="15" hidden="false" customHeight="false" outlineLevel="0" collapsed="false">
      <c r="A75" s="9" t="s">
        <v>367</v>
      </c>
      <c r="B75" s="9" t="s">
        <v>382</v>
      </c>
      <c r="C75" s="9" t="s">
        <v>65</v>
      </c>
      <c r="D75" s="9" t="s">
        <v>383</v>
      </c>
      <c r="E75" s="9" t="s">
        <v>384</v>
      </c>
      <c r="F75" s="9" t="s">
        <v>385</v>
      </c>
      <c r="G75" s="9" t="s">
        <v>135</v>
      </c>
      <c r="H75" s="9" t="s">
        <v>42</v>
      </c>
      <c r="I75" s="9" t="s">
        <v>43</v>
      </c>
      <c r="J75" s="10" t="n">
        <v>5</v>
      </c>
      <c r="K75" s="10" t="n">
        <v>2</v>
      </c>
      <c r="L75" s="10" t="n">
        <v>5</v>
      </c>
      <c r="M75" s="10" t="n">
        <v>4</v>
      </c>
      <c r="N75" s="10" t="n">
        <v>3</v>
      </c>
      <c r="O75" s="10" t="n">
        <v>3</v>
      </c>
      <c r="P75" s="11" t="n">
        <f aca="false">J75*Weights!$C$4+K75*Weights!$C$5+L75*Weights!$C$6+M75*Weights!$C$7+N75*Weights!$C$8+O75*Weights!$C$9</f>
        <v>3.85</v>
      </c>
      <c r="Q75" s="12" t="str">
        <f aca="false">IF(P75&gt;=Weights!$C$13,"A",IF(P75&gt;=Weights!$C$14,"B","C"))</f>
        <v>B</v>
      </c>
    </row>
    <row r="76" customFormat="false" ht="15" hidden="false" customHeight="false" outlineLevel="0" collapsed="false">
      <c r="A76" s="9" t="s">
        <v>367</v>
      </c>
      <c r="B76" s="9" t="s">
        <v>386</v>
      </c>
      <c r="C76" s="9" t="s">
        <v>65</v>
      </c>
      <c r="D76" s="9" t="s">
        <v>387</v>
      </c>
      <c r="E76" s="9" t="s">
        <v>388</v>
      </c>
      <c r="F76" s="9" t="s">
        <v>389</v>
      </c>
      <c r="G76" s="9" t="s">
        <v>390</v>
      </c>
      <c r="H76" s="9" t="s">
        <v>42</v>
      </c>
      <c r="I76" s="9" t="s">
        <v>43</v>
      </c>
      <c r="J76" s="10" t="n">
        <v>3</v>
      </c>
      <c r="K76" s="10" t="n">
        <v>5</v>
      </c>
      <c r="L76" s="10" t="n">
        <v>5</v>
      </c>
      <c r="M76" s="10" t="n">
        <v>3</v>
      </c>
      <c r="N76" s="10" t="n">
        <v>4</v>
      </c>
      <c r="O76" s="10" t="n">
        <v>3</v>
      </c>
      <c r="P76" s="11" t="n">
        <f aca="false">J76*Weights!$C$4+K76*Weights!$C$5+L76*Weights!$C$6+M76*Weights!$C$7+N76*Weights!$C$8+O76*Weights!$C$9</f>
        <v>3.85</v>
      </c>
      <c r="Q76" s="12" t="str">
        <f aca="false">IF(P76&gt;=Weights!$C$13,"A",IF(P76&gt;=Weights!$C$14,"B","C"))</f>
        <v>B</v>
      </c>
    </row>
    <row r="77" customFormat="false" ht="15" hidden="false" customHeight="false" outlineLevel="0" collapsed="false">
      <c r="A77" s="9" t="s">
        <v>367</v>
      </c>
      <c r="B77" s="9" t="s">
        <v>391</v>
      </c>
      <c r="C77" s="9" t="s">
        <v>45</v>
      </c>
      <c r="D77" s="9" t="s">
        <v>392</v>
      </c>
      <c r="E77" s="9" t="s">
        <v>393</v>
      </c>
      <c r="F77" s="9" t="s">
        <v>394</v>
      </c>
      <c r="G77" s="9" t="s">
        <v>395</v>
      </c>
      <c r="H77" s="9" t="s">
        <v>42</v>
      </c>
      <c r="I77" s="9" t="s">
        <v>43</v>
      </c>
      <c r="J77" s="10" t="n">
        <v>4</v>
      </c>
      <c r="K77" s="10" t="n">
        <v>3</v>
      </c>
      <c r="L77" s="10" t="n">
        <v>3</v>
      </c>
      <c r="M77" s="10" t="n">
        <v>4</v>
      </c>
      <c r="N77" s="10" t="n">
        <v>4</v>
      </c>
      <c r="O77" s="10" t="n">
        <v>3</v>
      </c>
      <c r="P77" s="11" t="n">
        <f aca="false">J77*Weights!$C$4+K77*Weights!$C$5+L77*Weights!$C$6+M77*Weights!$C$7+N77*Weights!$C$8+O77*Weights!$C$9</f>
        <v>3.55</v>
      </c>
      <c r="Q77" s="12" t="str">
        <f aca="false">IF(P77&gt;=Weights!$C$13,"A",IF(P77&gt;=Weights!$C$14,"B","C"))</f>
        <v>B</v>
      </c>
    </row>
    <row r="78" customFormat="false" ht="15" hidden="false" customHeight="false" outlineLevel="0" collapsed="false">
      <c r="A78" s="9" t="s">
        <v>396</v>
      </c>
      <c r="B78" s="9" t="s">
        <v>397</v>
      </c>
      <c r="C78" s="9" t="s">
        <v>65</v>
      </c>
      <c r="D78" s="9" t="s">
        <v>398</v>
      </c>
      <c r="E78" s="9" t="s">
        <v>399</v>
      </c>
      <c r="F78" s="9" t="s">
        <v>400</v>
      </c>
      <c r="G78" s="9" t="s">
        <v>88</v>
      </c>
      <c r="H78" s="9" t="s">
        <v>42</v>
      </c>
      <c r="I78" s="9" t="s">
        <v>43</v>
      </c>
      <c r="J78" s="10" t="n">
        <v>4</v>
      </c>
      <c r="K78" s="10" t="n">
        <v>4</v>
      </c>
      <c r="L78" s="10" t="n">
        <v>5</v>
      </c>
      <c r="M78" s="10" t="n">
        <v>3</v>
      </c>
      <c r="N78" s="10" t="n">
        <v>4</v>
      </c>
      <c r="O78" s="10" t="n">
        <v>3</v>
      </c>
      <c r="P78" s="11" t="n">
        <f aca="false">J78*Weights!$C$4+K78*Weights!$C$5+L78*Weights!$C$6+M78*Weights!$C$7+N78*Weights!$C$8+O78*Weights!$C$9</f>
        <v>3.9</v>
      </c>
      <c r="Q78" s="12" t="str">
        <f aca="false">IF(P78&gt;=Weights!$C$13,"A",IF(P78&gt;=Weights!$C$14,"B","C"))</f>
        <v>B</v>
      </c>
    </row>
    <row r="79" customFormat="false" ht="15" hidden="false" customHeight="false" outlineLevel="0" collapsed="false">
      <c r="A79" s="9" t="s">
        <v>396</v>
      </c>
      <c r="B79" s="9" t="s">
        <v>401</v>
      </c>
      <c r="C79" s="9" t="s">
        <v>65</v>
      </c>
      <c r="D79" s="9" t="s">
        <v>402</v>
      </c>
      <c r="E79" s="9" t="s">
        <v>403</v>
      </c>
      <c r="F79" s="9" t="s">
        <v>139</v>
      </c>
      <c r="G79" s="9" t="s">
        <v>93</v>
      </c>
      <c r="H79" s="9" t="s">
        <v>42</v>
      </c>
      <c r="I79" s="9" t="s">
        <v>43</v>
      </c>
      <c r="J79" s="10" t="n">
        <v>3</v>
      </c>
      <c r="K79" s="10" t="n">
        <v>5</v>
      </c>
      <c r="L79" s="10" t="n">
        <v>4</v>
      </c>
      <c r="M79" s="10" t="n">
        <v>2</v>
      </c>
      <c r="N79" s="10" t="n">
        <v>3</v>
      </c>
      <c r="O79" s="10" t="n">
        <v>3</v>
      </c>
      <c r="P79" s="11" t="n">
        <f aca="false">J79*Weights!$C$4+K79*Weights!$C$5+L79*Weights!$C$6+M79*Weights!$C$7+N79*Weights!$C$8+O79*Weights!$C$9</f>
        <v>3.3</v>
      </c>
      <c r="Q79" s="12" t="str">
        <f aca="false">IF(P79&gt;=Weights!$C$13,"A",IF(P79&gt;=Weights!$C$14,"B","C"))</f>
        <v>B</v>
      </c>
    </row>
    <row r="80" customFormat="false" ht="15" hidden="false" customHeight="false" outlineLevel="0" collapsed="false">
      <c r="A80" s="9" t="s">
        <v>396</v>
      </c>
      <c r="B80" s="9" t="s">
        <v>404</v>
      </c>
      <c r="C80" s="9" t="s">
        <v>65</v>
      </c>
      <c r="D80" s="9" t="s">
        <v>253</v>
      </c>
      <c r="E80" s="9" t="s">
        <v>405</v>
      </c>
      <c r="F80" s="9" t="s">
        <v>262</v>
      </c>
      <c r="G80" s="9" t="s">
        <v>93</v>
      </c>
      <c r="H80" s="9" t="s">
        <v>42</v>
      </c>
      <c r="I80" s="9" t="s">
        <v>43</v>
      </c>
      <c r="J80" s="10" t="n">
        <v>4</v>
      </c>
      <c r="K80" s="10" t="n">
        <v>3</v>
      </c>
      <c r="L80" s="10" t="n">
        <v>4</v>
      </c>
      <c r="M80" s="10" t="n">
        <v>2</v>
      </c>
      <c r="N80" s="10" t="n">
        <v>3</v>
      </c>
      <c r="O80" s="10" t="n">
        <v>3</v>
      </c>
      <c r="P80" s="11" t="n">
        <f aca="false">J80*Weights!$C$4+K80*Weights!$C$5+L80*Weights!$C$6+M80*Weights!$C$7+N80*Weights!$C$8+O80*Weights!$C$9</f>
        <v>3.2</v>
      </c>
      <c r="Q80" s="12" t="str">
        <f aca="false">IF(P80&gt;=Weights!$C$13,"A",IF(P80&gt;=Weights!$C$14,"B","C"))</f>
        <v>C</v>
      </c>
    </row>
    <row r="81" customFormat="false" ht="15" hidden="false" customHeight="false" outlineLevel="0" collapsed="false">
      <c r="A81" s="9" t="s">
        <v>396</v>
      </c>
      <c r="B81" s="9" t="s">
        <v>406</v>
      </c>
      <c r="C81" s="9" t="s">
        <v>65</v>
      </c>
      <c r="D81" s="9" t="s">
        <v>407</v>
      </c>
      <c r="E81" s="9" t="s">
        <v>408</v>
      </c>
      <c r="F81" s="9" t="s">
        <v>409</v>
      </c>
      <c r="G81" s="9" t="s">
        <v>93</v>
      </c>
      <c r="H81" s="9" t="s">
        <v>42</v>
      </c>
      <c r="I81" s="9" t="s">
        <v>43</v>
      </c>
      <c r="J81" s="10" t="n">
        <v>3</v>
      </c>
      <c r="K81" s="10" t="n">
        <v>5</v>
      </c>
      <c r="L81" s="10" t="n">
        <v>5</v>
      </c>
      <c r="M81" s="10" t="n">
        <v>2</v>
      </c>
      <c r="N81" s="10" t="n">
        <v>3</v>
      </c>
      <c r="O81" s="10" t="n">
        <v>3</v>
      </c>
      <c r="P81" s="11" t="n">
        <f aca="false">J81*Weights!$C$4+K81*Weights!$C$5+L81*Weights!$C$6+M81*Weights!$C$7+N81*Weights!$C$8+O81*Weights!$C$9</f>
        <v>3.5</v>
      </c>
      <c r="Q81" s="12" t="str">
        <f aca="false">IF(P81&gt;=Weights!$C$13,"A",IF(P81&gt;=Weights!$C$14,"B","C"))</f>
        <v>B</v>
      </c>
    </row>
    <row r="82" customFormat="false" ht="15" hidden="false" customHeight="false" outlineLevel="0" collapsed="false">
      <c r="A82" s="9" t="s">
        <v>396</v>
      </c>
      <c r="B82" s="9" t="s">
        <v>410</v>
      </c>
      <c r="C82" s="9" t="s">
        <v>45</v>
      </c>
      <c r="D82" s="9" t="s">
        <v>411</v>
      </c>
      <c r="E82" s="9" t="s">
        <v>412</v>
      </c>
      <c r="F82" s="9" t="s">
        <v>413</v>
      </c>
      <c r="G82" s="9" t="s">
        <v>61</v>
      </c>
      <c r="H82" s="9" t="s">
        <v>414</v>
      </c>
      <c r="I82" s="9" t="s">
        <v>95</v>
      </c>
      <c r="J82" s="10" t="n">
        <v>4</v>
      </c>
      <c r="K82" s="10" t="n">
        <v>3</v>
      </c>
      <c r="L82" s="10" t="n">
        <v>2</v>
      </c>
      <c r="M82" s="10" t="n">
        <v>4</v>
      </c>
      <c r="N82" s="10" t="n">
        <v>3</v>
      </c>
      <c r="O82" s="10" t="n">
        <v>3</v>
      </c>
      <c r="P82" s="11" t="n">
        <f aca="false">J82*Weights!$C$4+K82*Weights!$C$5+L82*Weights!$C$6+M82*Weights!$C$7+N82*Weights!$C$8+O82*Weights!$C$9</f>
        <v>3.2</v>
      </c>
      <c r="Q82" s="12" t="str">
        <f aca="false">IF(P82&gt;=Weights!$C$13,"A",IF(P82&gt;=Weights!$C$14,"B","C"))</f>
        <v>C</v>
      </c>
    </row>
    <row r="83" customFormat="false" ht="22.35" hidden="false" customHeight="false" outlineLevel="0" collapsed="false">
      <c r="A83" s="9" t="s">
        <v>415</v>
      </c>
      <c r="B83" s="9" t="s">
        <v>416</v>
      </c>
      <c r="C83" s="9" t="s">
        <v>65</v>
      </c>
      <c r="D83" s="9" t="s">
        <v>417</v>
      </c>
      <c r="E83" s="9" t="s">
        <v>418</v>
      </c>
      <c r="F83" s="9" t="s">
        <v>419</v>
      </c>
      <c r="G83" s="9" t="s">
        <v>420</v>
      </c>
      <c r="H83" s="9" t="s">
        <v>42</v>
      </c>
      <c r="I83" s="9" t="s">
        <v>43</v>
      </c>
      <c r="J83" s="10" t="n">
        <v>4</v>
      </c>
      <c r="K83" s="10" t="n">
        <v>4</v>
      </c>
      <c r="L83" s="10" t="n">
        <v>5</v>
      </c>
      <c r="M83" s="10" t="n">
        <v>4</v>
      </c>
      <c r="N83" s="10" t="n">
        <v>5</v>
      </c>
      <c r="O83" s="10" t="n">
        <v>3</v>
      </c>
      <c r="P83" s="11" t="n">
        <f aca="false">J83*Weights!$C$4+K83*Weights!$C$5+L83*Weights!$C$6+M83*Weights!$C$7+N83*Weights!$C$8+O83*Weights!$C$9</f>
        <v>4.25</v>
      </c>
      <c r="Q83" s="12" t="str">
        <f aca="false">IF(P83&gt;=Weights!$C$13,"A",IF(P83&gt;=Weights!$C$14,"B","C"))</f>
        <v>A</v>
      </c>
    </row>
    <row r="84" customFormat="false" ht="15" hidden="false" customHeight="false" outlineLevel="0" collapsed="false">
      <c r="A84" s="9" t="s">
        <v>415</v>
      </c>
      <c r="B84" s="9" t="s">
        <v>421</v>
      </c>
      <c r="C84" s="9" t="s">
        <v>65</v>
      </c>
      <c r="D84" s="9" t="s">
        <v>253</v>
      </c>
      <c r="E84" s="9" t="s">
        <v>216</v>
      </c>
      <c r="F84" s="9" t="s">
        <v>216</v>
      </c>
      <c r="G84" s="9" t="s">
        <v>422</v>
      </c>
      <c r="H84" s="9" t="s">
        <v>42</v>
      </c>
      <c r="I84" s="9" t="s">
        <v>43</v>
      </c>
      <c r="J84" s="10" t="n">
        <v>4</v>
      </c>
      <c r="K84" s="10" t="n">
        <v>4</v>
      </c>
      <c r="L84" s="10" t="n">
        <v>4</v>
      </c>
      <c r="M84" s="10" t="n">
        <v>3</v>
      </c>
      <c r="N84" s="10" t="n">
        <v>4</v>
      </c>
      <c r="O84" s="10" t="n">
        <v>3</v>
      </c>
      <c r="P84" s="11" t="n">
        <f aca="false">J84*Weights!$C$4+K84*Weights!$C$5+L84*Weights!$C$6+M84*Weights!$C$7+N84*Weights!$C$8+O84*Weights!$C$9</f>
        <v>3.7</v>
      </c>
      <c r="Q84" s="12" t="str">
        <f aca="false">IF(P84&gt;=Weights!$C$13,"A",IF(P84&gt;=Weights!$C$14,"B","C"))</f>
        <v>B</v>
      </c>
    </row>
    <row r="85" customFormat="false" ht="15" hidden="false" customHeight="false" outlineLevel="0" collapsed="false">
      <c r="A85" s="9" t="s">
        <v>415</v>
      </c>
      <c r="B85" s="9" t="s">
        <v>423</v>
      </c>
      <c r="C85" s="9" t="s">
        <v>65</v>
      </c>
      <c r="D85" s="9" t="s">
        <v>424</v>
      </c>
      <c r="E85" s="9" t="s">
        <v>425</v>
      </c>
      <c r="F85" s="9" t="s">
        <v>426</v>
      </c>
      <c r="G85" s="9" t="s">
        <v>185</v>
      </c>
      <c r="H85" s="9" t="s">
        <v>42</v>
      </c>
      <c r="I85" s="9" t="s">
        <v>43</v>
      </c>
      <c r="J85" s="10" t="n">
        <v>5</v>
      </c>
      <c r="K85" s="10" t="n">
        <v>2</v>
      </c>
      <c r="L85" s="10" t="n">
        <v>4</v>
      </c>
      <c r="M85" s="10" t="n">
        <v>4</v>
      </c>
      <c r="N85" s="10" t="n">
        <v>4</v>
      </c>
      <c r="O85" s="10" t="n">
        <v>3</v>
      </c>
      <c r="P85" s="11" t="n">
        <f aca="false">J85*Weights!$C$4+K85*Weights!$C$5+L85*Weights!$C$6+M85*Weights!$C$7+N85*Weights!$C$8+O85*Weights!$C$9</f>
        <v>3.8</v>
      </c>
      <c r="Q85" s="12" t="str">
        <f aca="false">IF(P85&gt;=Weights!$C$13,"A",IF(P85&gt;=Weights!$C$14,"B","C"))</f>
        <v>B</v>
      </c>
    </row>
    <row r="86" customFormat="false" ht="15" hidden="false" customHeight="false" outlineLevel="0" collapsed="false">
      <c r="A86" s="9" t="s">
        <v>415</v>
      </c>
      <c r="B86" s="9" t="s">
        <v>427</v>
      </c>
      <c r="C86" s="9" t="s">
        <v>45</v>
      </c>
      <c r="D86" s="9" t="s">
        <v>428</v>
      </c>
      <c r="E86" s="9" t="s">
        <v>429</v>
      </c>
      <c r="F86" s="9" t="s">
        <v>430</v>
      </c>
      <c r="G86" s="9" t="s">
        <v>93</v>
      </c>
      <c r="H86" s="9" t="s">
        <v>42</v>
      </c>
      <c r="I86" s="9" t="s">
        <v>43</v>
      </c>
      <c r="J86" s="10" t="n">
        <v>3</v>
      </c>
      <c r="K86" s="10" t="n">
        <v>4</v>
      </c>
      <c r="L86" s="10" t="n">
        <v>3</v>
      </c>
      <c r="M86" s="10" t="n">
        <v>3</v>
      </c>
      <c r="N86" s="10" t="n">
        <v>3</v>
      </c>
      <c r="O86" s="10" t="n">
        <v>3</v>
      </c>
      <c r="P86" s="11" t="n">
        <f aca="false">J86*Weights!$C$4+K86*Weights!$C$5+L86*Weights!$C$6+M86*Weights!$C$7+N86*Weights!$C$8+O86*Weights!$C$9</f>
        <v>3.15</v>
      </c>
      <c r="Q86" s="12" t="str">
        <f aca="false">IF(P86&gt;=Weights!$C$13,"A",IF(P86&gt;=Weights!$C$14,"B","C"))</f>
        <v>C</v>
      </c>
    </row>
    <row r="87" customFormat="false" ht="15" hidden="false" customHeight="false" outlineLevel="0" collapsed="false">
      <c r="A87" s="9" t="s">
        <v>415</v>
      </c>
      <c r="B87" s="9" t="s">
        <v>431</v>
      </c>
      <c r="C87" s="9" t="s">
        <v>45</v>
      </c>
      <c r="D87" s="9" t="s">
        <v>432</v>
      </c>
      <c r="E87" s="9" t="s">
        <v>433</v>
      </c>
      <c r="F87" s="9" t="s">
        <v>434</v>
      </c>
      <c r="G87" s="9" t="s">
        <v>83</v>
      </c>
      <c r="H87" s="9" t="s">
        <v>42</v>
      </c>
      <c r="I87" s="9" t="s">
        <v>43</v>
      </c>
      <c r="J87" s="10" t="n">
        <v>3</v>
      </c>
      <c r="K87" s="10" t="n">
        <v>3</v>
      </c>
      <c r="L87" s="10" t="n">
        <v>2</v>
      </c>
      <c r="M87" s="10" t="n">
        <v>4</v>
      </c>
      <c r="N87" s="10" t="n">
        <v>3</v>
      </c>
      <c r="O87" s="10" t="n">
        <v>3</v>
      </c>
      <c r="P87" s="11" t="n">
        <f aca="false">J87*Weights!$C$4+K87*Weights!$C$5+L87*Weights!$C$6+M87*Weights!$C$7+N87*Weights!$C$8+O87*Weights!$C$9</f>
        <v>3</v>
      </c>
      <c r="Q87" s="12" t="str">
        <f aca="false">IF(P87&gt;=Weights!$C$13,"A",IF(P87&gt;=Weights!$C$14,"B","C"))</f>
        <v>C</v>
      </c>
    </row>
    <row r="88" customFormat="false" ht="22.35" hidden="false" customHeight="false" outlineLevel="0" collapsed="false">
      <c r="A88" s="9" t="s">
        <v>435</v>
      </c>
      <c r="B88" s="9" t="s">
        <v>436</v>
      </c>
      <c r="C88" s="9" t="s">
        <v>37</v>
      </c>
      <c r="D88" s="9" t="s">
        <v>437</v>
      </c>
      <c r="E88" s="9" t="s">
        <v>438</v>
      </c>
      <c r="F88" s="9" t="s">
        <v>439</v>
      </c>
      <c r="G88" s="9" t="s">
        <v>440</v>
      </c>
      <c r="H88" s="9" t="s">
        <v>441</v>
      </c>
      <c r="I88" s="9" t="s">
        <v>95</v>
      </c>
      <c r="J88" s="10" t="n">
        <v>5</v>
      </c>
      <c r="K88" s="10" t="n">
        <v>5</v>
      </c>
      <c r="L88" s="10" t="n">
        <v>5</v>
      </c>
      <c r="M88" s="10" t="n">
        <v>5</v>
      </c>
      <c r="N88" s="10" t="n">
        <v>4</v>
      </c>
      <c r="O88" s="10" t="n">
        <v>4</v>
      </c>
      <c r="P88" s="11" t="n">
        <f aca="false">J88*Weights!$C$4+K88*Weights!$C$5+L88*Weights!$C$6+M88*Weights!$C$7+N88*Weights!$C$8+O88*Weights!$C$9</f>
        <v>4.75</v>
      </c>
      <c r="Q88" s="12" t="str">
        <f aca="false">IF(P88&gt;=Weights!$C$13,"A",IF(P88&gt;=Weights!$C$14,"B","C"))</f>
        <v>A</v>
      </c>
    </row>
    <row r="89" customFormat="false" ht="22.35" hidden="false" customHeight="false" outlineLevel="0" collapsed="false">
      <c r="A89" s="9" t="s">
        <v>435</v>
      </c>
      <c r="B89" s="9" t="s">
        <v>442</v>
      </c>
      <c r="C89" s="9" t="s">
        <v>37</v>
      </c>
      <c r="D89" s="9" t="s">
        <v>443</v>
      </c>
      <c r="E89" s="9" t="s">
        <v>444</v>
      </c>
      <c r="F89" s="9" t="s">
        <v>445</v>
      </c>
      <c r="G89" s="9" t="s">
        <v>446</v>
      </c>
      <c r="H89" s="9" t="s">
        <v>447</v>
      </c>
      <c r="I89" s="9" t="s">
        <v>95</v>
      </c>
      <c r="J89" s="10" t="n">
        <v>4</v>
      </c>
      <c r="K89" s="10" t="n">
        <v>5</v>
      </c>
      <c r="L89" s="10" t="n">
        <v>5</v>
      </c>
      <c r="M89" s="10" t="n">
        <v>3</v>
      </c>
      <c r="N89" s="10" t="n">
        <v>4</v>
      </c>
      <c r="O89" s="10" t="n">
        <v>4</v>
      </c>
      <c r="P89" s="11" t="n">
        <f aca="false">J89*Weights!$C$4+K89*Weights!$C$5+L89*Weights!$C$6+M89*Weights!$C$7+N89*Weights!$C$8+O89*Weights!$C$9</f>
        <v>4.15</v>
      </c>
      <c r="Q89" s="12" t="str">
        <f aca="false">IF(P89&gt;=Weights!$C$13,"A",IF(P89&gt;=Weights!$C$14,"B","C"))</f>
        <v>A</v>
      </c>
    </row>
    <row r="90" customFormat="false" ht="15" hidden="false" customHeight="false" outlineLevel="0" collapsed="false">
      <c r="A90" s="9" t="s">
        <v>435</v>
      </c>
      <c r="B90" s="9" t="s">
        <v>448</v>
      </c>
      <c r="C90" s="9" t="s">
        <v>45</v>
      </c>
      <c r="D90" s="9" t="s">
        <v>449</v>
      </c>
      <c r="E90" s="9" t="s">
        <v>450</v>
      </c>
      <c r="F90" s="9" t="s">
        <v>451</v>
      </c>
      <c r="G90" s="9" t="s">
        <v>452</v>
      </c>
      <c r="H90" s="9" t="s">
        <v>42</v>
      </c>
      <c r="I90" s="9" t="s">
        <v>43</v>
      </c>
      <c r="J90" s="10" t="n">
        <v>3</v>
      </c>
      <c r="K90" s="10" t="n">
        <v>4</v>
      </c>
      <c r="L90" s="10" t="n">
        <v>3</v>
      </c>
      <c r="M90" s="10" t="n">
        <v>3</v>
      </c>
      <c r="N90" s="10" t="n">
        <v>3</v>
      </c>
      <c r="O90" s="10" t="n">
        <v>3</v>
      </c>
      <c r="P90" s="11" t="n">
        <f aca="false">J90*Weights!$C$4+K90*Weights!$C$5+L90*Weights!$C$6+M90*Weights!$C$7+N90*Weights!$C$8+O90*Weights!$C$9</f>
        <v>3.15</v>
      </c>
      <c r="Q90" s="12" t="str">
        <f aca="false">IF(P90&gt;=Weights!$C$13,"A",IF(P90&gt;=Weights!$C$14,"B","C"))</f>
        <v>C</v>
      </c>
    </row>
    <row r="91" customFormat="false" ht="15" hidden="false" customHeight="false" outlineLevel="0" collapsed="false">
      <c r="A91" s="9" t="s">
        <v>435</v>
      </c>
      <c r="B91" s="9" t="s">
        <v>453</v>
      </c>
      <c r="C91" s="9" t="s">
        <v>45</v>
      </c>
      <c r="D91" s="9" t="s">
        <v>245</v>
      </c>
      <c r="E91" s="9" t="s">
        <v>454</v>
      </c>
      <c r="F91" s="9" t="s">
        <v>139</v>
      </c>
      <c r="G91" s="9" t="s">
        <v>93</v>
      </c>
      <c r="H91" s="9" t="s">
        <v>42</v>
      </c>
      <c r="I91" s="9" t="s">
        <v>43</v>
      </c>
      <c r="J91" s="10" t="n">
        <v>4</v>
      </c>
      <c r="K91" s="10" t="n">
        <v>5</v>
      </c>
      <c r="L91" s="10" t="n">
        <v>2</v>
      </c>
      <c r="M91" s="10" t="n">
        <v>4</v>
      </c>
      <c r="N91" s="10" t="n">
        <v>3</v>
      </c>
      <c r="O91" s="10" t="n">
        <v>3</v>
      </c>
      <c r="P91" s="11" t="n">
        <f aca="false">J91*Weights!$C$4+K91*Weights!$C$5+L91*Weights!$C$6+M91*Weights!$C$7+N91*Weights!$C$8+O91*Weights!$C$9</f>
        <v>3.5</v>
      </c>
      <c r="Q91" s="12" t="str">
        <f aca="false">IF(P91&gt;=Weights!$C$13,"A",IF(P91&gt;=Weights!$C$14,"B","C"))</f>
        <v>B</v>
      </c>
    </row>
    <row r="92" customFormat="false" ht="15" hidden="false" customHeight="false" outlineLevel="0" collapsed="false">
      <c r="A92" s="9" t="s">
        <v>435</v>
      </c>
      <c r="B92" s="9" t="s">
        <v>455</v>
      </c>
      <c r="C92" s="9" t="s">
        <v>52</v>
      </c>
      <c r="D92" s="9" t="s">
        <v>456</v>
      </c>
      <c r="E92" s="9" t="s">
        <v>457</v>
      </c>
      <c r="F92" s="9" t="s">
        <v>458</v>
      </c>
      <c r="G92" s="9" t="s">
        <v>83</v>
      </c>
      <c r="H92" s="9" t="s">
        <v>62</v>
      </c>
      <c r="I92" s="9" t="s">
        <v>43</v>
      </c>
      <c r="J92" s="10" t="n">
        <v>5</v>
      </c>
      <c r="K92" s="10" t="n">
        <v>5</v>
      </c>
      <c r="L92" s="10" t="n">
        <v>5</v>
      </c>
      <c r="M92" s="10" t="n">
        <v>3</v>
      </c>
      <c r="N92" s="10" t="n">
        <v>4</v>
      </c>
      <c r="O92" s="10" t="n">
        <v>5</v>
      </c>
      <c r="P92" s="11" t="n">
        <f aca="false">J92*Weights!$C$4+K92*Weights!$C$5+L92*Weights!$C$6+M92*Weights!$C$7+N92*Weights!$C$8+O92*Weights!$C$9</f>
        <v>4.45</v>
      </c>
      <c r="Q92" s="12" t="str">
        <f aca="false">IF(P92&gt;=Weights!$C$13,"A",IF(P92&gt;=Weights!$C$14,"B","C"))</f>
        <v>A</v>
      </c>
    </row>
    <row r="93" customFormat="false" ht="15" hidden="false" customHeight="false" outlineLevel="0" collapsed="false">
      <c r="A93" s="9" t="s">
        <v>459</v>
      </c>
      <c r="B93" s="9" t="s">
        <v>460</v>
      </c>
      <c r="C93" s="9" t="s">
        <v>45</v>
      </c>
      <c r="D93" s="9" t="s">
        <v>245</v>
      </c>
      <c r="E93" s="9" t="s">
        <v>461</v>
      </c>
      <c r="F93" s="9" t="s">
        <v>262</v>
      </c>
      <c r="G93" s="9" t="s">
        <v>93</v>
      </c>
      <c r="H93" s="9" t="s">
        <v>42</v>
      </c>
      <c r="I93" s="9" t="s">
        <v>43</v>
      </c>
      <c r="J93" s="10" t="n">
        <v>5</v>
      </c>
      <c r="K93" s="10" t="n">
        <v>3</v>
      </c>
      <c r="L93" s="10" t="n">
        <v>2</v>
      </c>
      <c r="M93" s="10" t="n">
        <v>4</v>
      </c>
      <c r="N93" s="10" t="n">
        <v>3</v>
      </c>
      <c r="O93" s="10" t="n">
        <v>3</v>
      </c>
      <c r="P93" s="11" t="n">
        <f aca="false">J93*Weights!$C$4+K93*Weights!$C$5+L93*Weights!$C$6+M93*Weights!$C$7+N93*Weights!$C$8+O93*Weights!$C$9</f>
        <v>3.4</v>
      </c>
      <c r="Q93" s="12" t="str">
        <f aca="false">IF(P93&gt;=Weights!$C$13,"A",IF(P93&gt;=Weights!$C$14,"B","C"))</f>
        <v>B</v>
      </c>
    </row>
    <row r="94" customFormat="false" ht="15" hidden="false" customHeight="false" outlineLevel="0" collapsed="false">
      <c r="A94" s="9" t="s">
        <v>459</v>
      </c>
      <c r="B94" s="9" t="s">
        <v>462</v>
      </c>
      <c r="C94" s="9" t="s">
        <v>45</v>
      </c>
      <c r="D94" s="9" t="s">
        <v>463</v>
      </c>
      <c r="E94" s="9" t="s">
        <v>464</v>
      </c>
      <c r="F94" s="9" t="s">
        <v>465</v>
      </c>
      <c r="G94" s="9" t="s">
        <v>61</v>
      </c>
      <c r="H94" s="9" t="s">
        <v>466</v>
      </c>
      <c r="I94" s="9" t="s">
        <v>95</v>
      </c>
      <c r="J94" s="10" t="n">
        <v>5</v>
      </c>
      <c r="K94" s="10" t="n">
        <v>4</v>
      </c>
      <c r="L94" s="10" t="n">
        <v>3</v>
      </c>
      <c r="M94" s="10" t="n">
        <v>3</v>
      </c>
      <c r="N94" s="10" t="n">
        <v>4</v>
      </c>
      <c r="O94" s="10" t="n">
        <v>3</v>
      </c>
      <c r="P94" s="11" t="n">
        <f aca="false">J94*Weights!$C$4+K94*Weights!$C$5+L94*Weights!$C$6+M94*Weights!$C$7+N94*Weights!$C$8+O94*Weights!$C$9</f>
        <v>3.7</v>
      </c>
      <c r="Q94" s="12" t="str">
        <f aca="false">IF(P94&gt;=Weights!$C$13,"A",IF(P94&gt;=Weights!$C$14,"B","C"))</f>
        <v>B</v>
      </c>
    </row>
    <row r="95" customFormat="false" ht="15" hidden="false" customHeight="false" outlineLevel="0" collapsed="false">
      <c r="A95" s="9" t="s">
        <v>459</v>
      </c>
      <c r="B95" s="9" t="s">
        <v>467</v>
      </c>
      <c r="C95" s="9" t="s">
        <v>65</v>
      </c>
      <c r="D95" s="9" t="s">
        <v>468</v>
      </c>
      <c r="E95" s="9" t="s">
        <v>469</v>
      </c>
      <c r="F95" s="9" t="s">
        <v>470</v>
      </c>
      <c r="G95" s="9" t="s">
        <v>74</v>
      </c>
      <c r="H95" s="9" t="s">
        <v>42</v>
      </c>
      <c r="I95" s="9" t="s">
        <v>43</v>
      </c>
      <c r="J95" s="10" t="n">
        <v>4</v>
      </c>
      <c r="K95" s="10" t="n">
        <v>4</v>
      </c>
      <c r="L95" s="10" t="n">
        <v>5</v>
      </c>
      <c r="M95" s="10" t="n">
        <v>2</v>
      </c>
      <c r="N95" s="10" t="n">
        <v>3</v>
      </c>
      <c r="O95" s="10" t="n">
        <v>3</v>
      </c>
      <c r="P95" s="11" t="n">
        <f aca="false">J95*Weights!$C$4+K95*Weights!$C$5+L95*Weights!$C$6+M95*Weights!$C$7+N95*Weights!$C$8+O95*Weights!$C$9</f>
        <v>3.55</v>
      </c>
      <c r="Q95" s="12" t="str">
        <f aca="false">IF(P95&gt;=Weights!$C$13,"A",IF(P95&gt;=Weights!$C$14,"B","C"))</f>
        <v>B</v>
      </c>
    </row>
    <row r="96" customFormat="false" ht="15" hidden="false" customHeight="false" outlineLevel="0" collapsed="false">
      <c r="A96" s="9" t="s">
        <v>459</v>
      </c>
      <c r="B96" s="9" t="s">
        <v>471</v>
      </c>
      <c r="C96" s="9" t="s">
        <v>65</v>
      </c>
      <c r="D96" s="9" t="s">
        <v>125</v>
      </c>
      <c r="E96" s="9" t="s">
        <v>138</v>
      </c>
      <c r="F96" s="9" t="s">
        <v>139</v>
      </c>
      <c r="G96" s="9" t="s">
        <v>93</v>
      </c>
      <c r="H96" s="9" t="s">
        <v>42</v>
      </c>
      <c r="I96" s="9" t="s">
        <v>43</v>
      </c>
      <c r="J96" s="10" t="n">
        <v>4</v>
      </c>
      <c r="K96" s="10" t="n">
        <v>3</v>
      </c>
      <c r="L96" s="10" t="n">
        <v>5</v>
      </c>
      <c r="M96" s="10" t="n">
        <v>2</v>
      </c>
      <c r="N96" s="10" t="n">
        <v>3</v>
      </c>
      <c r="O96" s="10" t="n">
        <v>3</v>
      </c>
      <c r="P96" s="11" t="n">
        <f aca="false">J96*Weights!$C$4+K96*Weights!$C$5+L96*Weights!$C$6+M96*Weights!$C$7+N96*Weights!$C$8+O96*Weights!$C$9</f>
        <v>3.4</v>
      </c>
      <c r="Q96" s="12" t="str">
        <f aca="false">IF(P96&gt;=Weights!$C$13,"A",IF(P96&gt;=Weights!$C$14,"B","C"))</f>
        <v>B</v>
      </c>
    </row>
    <row r="97" customFormat="false" ht="22.35" hidden="false" customHeight="false" outlineLevel="0" collapsed="false">
      <c r="A97" s="9" t="s">
        <v>459</v>
      </c>
      <c r="B97" s="9" t="s">
        <v>472</v>
      </c>
      <c r="C97" s="9" t="s">
        <v>65</v>
      </c>
      <c r="D97" s="9" t="s">
        <v>473</v>
      </c>
      <c r="E97" s="9" t="s">
        <v>474</v>
      </c>
      <c r="F97" s="9" t="s">
        <v>475</v>
      </c>
      <c r="G97" s="9" t="s">
        <v>56</v>
      </c>
      <c r="H97" s="9" t="s">
        <v>42</v>
      </c>
      <c r="I97" s="9" t="s">
        <v>43</v>
      </c>
      <c r="J97" s="10" t="n">
        <v>5</v>
      </c>
      <c r="K97" s="10" t="n">
        <v>3</v>
      </c>
      <c r="L97" s="10" t="n">
        <v>4</v>
      </c>
      <c r="M97" s="10" t="n">
        <v>3</v>
      </c>
      <c r="N97" s="10" t="n">
        <v>4</v>
      </c>
      <c r="O97" s="10" t="n">
        <v>3</v>
      </c>
      <c r="P97" s="11" t="n">
        <f aca="false">J97*Weights!$C$4+K97*Weights!$C$5+L97*Weights!$C$6+M97*Weights!$C$7+N97*Weights!$C$8+O97*Weights!$C$9</f>
        <v>3.75</v>
      </c>
      <c r="Q97" s="12" t="str">
        <f aca="false">IF(P97&gt;=Weights!$C$13,"A",IF(P97&gt;=Weights!$C$14,"B","C"))</f>
        <v>B</v>
      </c>
    </row>
    <row r="98" customFormat="false" ht="22.35" hidden="false" customHeight="false" outlineLevel="0" collapsed="false">
      <c r="A98" s="9" t="s">
        <v>476</v>
      </c>
      <c r="B98" s="9" t="s">
        <v>477</v>
      </c>
      <c r="C98" s="9" t="s">
        <v>65</v>
      </c>
      <c r="D98" s="9" t="s">
        <v>478</v>
      </c>
      <c r="E98" s="9" t="s">
        <v>479</v>
      </c>
      <c r="F98" s="9" t="s">
        <v>480</v>
      </c>
      <c r="G98" s="9" t="s">
        <v>41</v>
      </c>
      <c r="H98" s="9" t="s">
        <v>481</v>
      </c>
      <c r="I98" s="9" t="s">
        <v>95</v>
      </c>
      <c r="J98" s="10" t="n">
        <v>5</v>
      </c>
      <c r="K98" s="10" t="n">
        <v>5</v>
      </c>
      <c r="L98" s="10" t="n">
        <v>3</v>
      </c>
      <c r="M98" s="10" t="n">
        <v>4</v>
      </c>
      <c r="N98" s="10" t="n">
        <v>5</v>
      </c>
      <c r="O98" s="10" t="n">
        <v>4</v>
      </c>
      <c r="P98" s="11" t="n">
        <f aca="false">J98*Weights!$C$4+K98*Weights!$C$5+L98*Weights!$C$6+M98*Weights!$C$7+N98*Weights!$C$8+O98*Weights!$C$9</f>
        <v>4.3</v>
      </c>
      <c r="Q98" s="12" t="str">
        <f aca="false">IF(P98&gt;=Weights!$C$13,"A",IF(P98&gt;=Weights!$C$14,"B","C"))</f>
        <v>A</v>
      </c>
    </row>
    <row r="99" customFormat="false" ht="15" hidden="false" customHeight="false" outlineLevel="0" collapsed="false">
      <c r="A99" s="9" t="s">
        <v>476</v>
      </c>
      <c r="B99" s="9" t="s">
        <v>482</v>
      </c>
      <c r="C99" s="9" t="s">
        <v>45</v>
      </c>
      <c r="D99" s="9" t="s">
        <v>483</v>
      </c>
      <c r="E99" s="9" t="s">
        <v>484</v>
      </c>
      <c r="F99" s="9" t="s">
        <v>485</v>
      </c>
      <c r="G99" s="9" t="s">
        <v>93</v>
      </c>
      <c r="H99" s="9" t="s">
        <v>42</v>
      </c>
      <c r="I99" s="9" t="s">
        <v>43</v>
      </c>
      <c r="J99" s="10" t="n">
        <v>5</v>
      </c>
      <c r="K99" s="10" t="n">
        <v>2</v>
      </c>
      <c r="L99" s="10" t="n">
        <v>1</v>
      </c>
      <c r="M99" s="10" t="n">
        <v>5</v>
      </c>
      <c r="N99" s="10" t="n">
        <v>3</v>
      </c>
      <c r="O99" s="10" t="n">
        <v>2</v>
      </c>
      <c r="P99" s="11" t="n">
        <f aca="false">J99*Weights!$C$4+K99*Weights!$C$5+L99*Weights!$C$6+M99*Weights!$C$7+N99*Weights!$C$8+O99*Weights!$C$9</f>
        <v>3.15</v>
      </c>
      <c r="Q99" s="12" t="str">
        <f aca="false">IF(P99&gt;=Weights!$C$13,"A",IF(P99&gt;=Weights!$C$14,"B","C"))</f>
        <v>C</v>
      </c>
    </row>
    <row r="100" customFormat="false" ht="15" hidden="false" customHeight="false" outlineLevel="0" collapsed="false">
      <c r="A100" s="9" t="s">
        <v>476</v>
      </c>
      <c r="B100" s="9" t="s">
        <v>486</v>
      </c>
      <c r="C100" s="9" t="s">
        <v>45</v>
      </c>
      <c r="D100" s="9" t="s">
        <v>487</v>
      </c>
      <c r="E100" s="9" t="s">
        <v>488</v>
      </c>
      <c r="F100" s="9" t="s">
        <v>489</v>
      </c>
      <c r="G100" s="9" t="s">
        <v>93</v>
      </c>
      <c r="H100" s="9" t="s">
        <v>42</v>
      </c>
      <c r="I100" s="9" t="s">
        <v>43</v>
      </c>
      <c r="J100" s="10" t="n">
        <v>5</v>
      </c>
      <c r="K100" s="10" t="n">
        <v>2</v>
      </c>
      <c r="L100" s="10" t="n">
        <v>2</v>
      </c>
      <c r="M100" s="10" t="n">
        <v>4</v>
      </c>
      <c r="N100" s="10" t="n">
        <v>3</v>
      </c>
      <c r="O100" s="10" t="n">
        <v>2</v>
      </c>
      <c r="P100" s="11" t="n">
        <f aca="false">J100*Weights!$C$4+K100*Weights!$C$5+L100*Weights!$C$6+M100*Weights!$C$7+N100*Weights!$C$8+O100*Weights!$C$9</f>
        <v>3.15</v>
      </c>
      <c r="Q100" s="12" t="str">
        <f aca="false">IF(P100&gt;=Weights!$C$13,"A",IF(P100&gt;=Weights!$C$14,"B","C"))</f>
        <v>C</v>
      </c>
    </row>
    <row r="101" customFormat="false" ht="15" hidden="false" customHeight="false" outlineLevel="0" collapsed="false">
      <c r="A101" s="9" t="s">
        <v>476</v>
      </c>
      <c r="B101" s="9" t="s">
        <v>490</v>
      </c>
      <c r="C101" s="9" t="s">
        <v>65</v>
      </c>
      <c r="D101" s="9" t="s">
        <v>491</v>
      </c>
      <c r="E101" s="9" t="s">
        <v>492</v>
      </c>
      <c r="F101" s="9" t="s">
        <v>493</v>
      </c>
      <c r="G101" s="9" t="s">
        <v>494</v>
      </c>
      <c r="H101" s="9" t="s">
        <v>42</v>
      </c>
      <c r="I101" s="9" t="s">
        <v>43</v>
      </c>
      <c r="J101" s="10" t="n">
        <v>5</v>
      </c>
      <c r="K101" s="10" t="n">
        <v>2</v>
      </c>
      <c r="L101" s="10" t="n">
        <v>5</v>
      </c>
      <c r="M101" s="10" t="n">
        <v>5</v>
      </c>
      <c r="N101" s="10" t="n">
        <v>4</v>
      </c>
      <c r="O101" s="10" t="n">
        <v>3</v>
      </c>
      <c r="P101" s="11" t="n">
        <f aca="false">J101*Weights!$C$4+K101*Weights!$C$5+L101*Weights!$C$6+M101*Weights!$C$7+N101*Weights!$C$8+O101*Weights!$C$9</f>
        <v>4.2</v>
      </c>
      <c r="Q101" s="12" t="str">
        <f aca="false">IF(P101&gt;=Weights!$C$13,"A",IF(P101&gt;=Weights!$C$14,"B","C"))</f>
        <v>A</v>
      </c>
    </row>
    <row r="102" customFormat="false" ht="15" hidden="false" customHeight="false" outlineLevel="0" collapsed="false">
      <c r="A102" s="9" t="s">
        <v>476</v>
      </c>
      <c r="B102" s="9" t="s">
        <v>495</v>
      </c>
      <c r="C102" s="9" t="s">
        <v>45</v>
      </c>
      <c r="D102" s="9" t="s">
        <v>496</v>
      </c>
      <c r="E102" s="9" t="s">
        <v>497</v>
      </c>
      <c r="F102" s="9" t="s">
        <v>498</v>
      </c>
      <c r="G102" s="9" t="s">
        <v>56</v>
      </c>
      <c r="H102" s="9" t="s">
        <v>42</v>
      </c>
      <c r="I102" s="9" t="s">
        <v>43</v>
      </c>
      <c r="J102" s="10" t="n">
        <v>5</v>
      </c>
      <c r="K102" s="10" t="n">
        <v>3</v>
      </c>
      <c r="L102" s="10" t="n">
        <v>3</v>
      </c>
      <c r="M102" s="10" t="n">
        <v>4</v>
      </c>
      <c r="N102" s="10" t="n">
        <v>4</v>
      </c>
      <c r="O102" s="10" t="n">
        <v>3</v>
      </c>
      <c r="P102" s="11" t="n">
        <f aca="false">J102*Weights!$C$4+K102*Weights!$C$5+L102*Weights!$C$6+M102*Weights!$C$7+N102*Weights!$C$8+O102*Weights!$C$9</f>
        <v>3.75</v>
      </c>
      <c r="Q102" s="12" t="str">
        <f aca="false">IF(P102&gt;=Weights!$C$13,"A",IF(P102&gt;=Weights!$C$14,"B","C"))</f>
        <v>B</v>
      </c>
    </row>
    <row r="103" customFormat="false" ht="15" hidden="false" customHeight="false" outlineLevel="0" collapsed="false">
      <c r="A103" s="9" t="s">
        <v>476</v>
      </c>
      <c r="B103" s="9" t="s">
        <v>499</v>
      </c>
      <c r="C103" s="9" t="s">
        <v>45</v>
      </c>
      <c r="D103" s="9" t="s">
        <v>500</v>
      </c>
      <c r="E103" s="9" t="s">
        <v>501</v>
      </c>
      <c r="F103" s="9" t="s">
        <v>262</v>
      </c>
      <c r="G103" s="9" t="s">
        <v>93</v>
      </c>
      <c r="H103" s="9" t="s">
        <v>42</v>
      </c>
      <c r="I103" s="9" t="s">
        <v>43</v>
      </c>
      <c r="J103" s="10" t="n">
        <v>5</v>
      </c>
      <c r="K103" s="10" t="n">
        <v>2</v>
      </c>
      <c r="L103" s="10" t="n">
        <v>3</v>
      </c>
      <c r="M103" s="10" t="n">
        <v>4</v>
      </c>
      <c r="N103" s="10" t="n">
        <v>3</v>
      </c>
      <c r="O103" s="10" t="n">
        <v>3</v>
      </c>
      <c r="P103" s="11" t="n">
        <f aca="false">J103*Weights!$C$4+K103*Weights!$C$5+L103*Weights!$C$6+M103*Weights!$C$7+N103*Weights!$C$8+O103*Weights!$C$9</f>
        <v>3.45</v>
      </c>
      <c r="Q103" s="12" t="str">
        <f aca="false">IF(P103&gt;=Weights!$C$13,"A",IF(P103&gt;=Weights!$C$14,"B","C"))</f>
        <v>B</v>
      </c>
    </row>
    <row r="104" customFormat="false" ht="15" hidden="false" customHeight="false" outlineLevel="0" collapsed="false">
      <c r="A104" s="9" t="s">
        <v>502</v>
      </c>
      <c r="B104" s="9" t="s">
        <v>503</v>
      </c>
      <c r="C104" s="9" t="s">
        <v>65</v>
      </c>
      <c r="D104" s="9" t="s">
        <v>387</v>
      </c>
      <c r="E104" s="9" t="s">
        <v>504</v>
      </c>
      <c r="F104" s="9" t="s">
        <v>505</v>
      </c>
      <c r="G104" s="9" t="s">
        <v>506</v>
      </c>
      <c r="H104" s="9" t="s">
        <v>42</v>
      </c>
      <c r="I104" s="9" t="s">
        <v>43</v>
      </c>
      <c r="J104" s="10" t="n">
        <v>4</v>
      </c>
      <c r="K104" s="10" t="n">
        <v>4</v>
      </c>
      <c r="L104" s="10" t="n">
        <v>5</v>
      </c>
      <c r="M104" s="10" t="n">
        <v>2</v>
      </c>
      <c r="N104" s="10" t="n">
        <v>4</v>
      </c>
      <c r="O104" s="10" t="n">
        <v>3</v>
      </c>
      <c r="P104" s="11" t="n">
        <f aca="false">J104*Weights!$C$4+K104*Weights!$C$5+L104*Weights!$C$6+M104*Weights!$C$7+N104*Weights!$C$8+O104*Weights!$C$9</f>
        <v>3.7</v>
      </c>
      <c r="Q104" s="12" t="str">
        <f aca="false">IF(P104&gt;=Weights!$C$13,"A",IF(P104&gt;=Weights!$C$14,"B","C"))</f>
        <v>B</v>
      </c>
    </row>
    <row r="105" customFormat="false" ht="22.35" hidden="false" customHeight="false" outlineLevel="0" collapsed="false">
      <c r="A105" s="9" t="s">
        <v>502</v>
      </c>
      <c r="B105" s="9" t="s">
        <v>507</v>
      </c>
      <c r="C105" s="9" t="s">
        <v>65</v>
      </c>
      <c r="D105" s="9" t="s">
        <v>508</v>
      </c>
      <c r="E105" s="9" t="s">
        <v>509</v>
      </c>
      <c r="F105" s="9" t="s">
        <v>510</v>
      </c>
      <c r="G105" s="9" t="s">
        <v>511</v>
      </c>
      <c r="H105" s="9" t="s">
        <v>42</v>
      </c>
      <c r="I105" s="9" t="s">
        <v>43</v>
      </c>
      <c r="J105" s="10" t="n">
        <v>4</v>
      </c>
      <c r="K105" s="10" t="n">
        <v>3</v>
      </c>
      <c r="L105" s="10" t="n">
        <v>4</v>
      </c>
      <c r="M105" s="10" t="n">
        <v>3</v>
      </c>
      <c r="N105" s="10" t="n">
        <v>4</v>
      </c>
      <c r="O105" s="10" t="n">
        <v>3</v>
      </c>
      <c r="P105" s="11" t="n">
        <f aca="false">J105*Weights!$C$4+K105*Weights!$C$5+L105*Weights!$C$6+M105*Weights!$C$7+N105*Weights!$C$8+O105*Weights!$C$9</f>
        <v>3.55</v>
      </c>
      <c r="Q105" s="12" t="str">
        <f aca="false">IF(P105&gt;=Weights!$C$13,"A",IF(P105&gt;=Weights!$C$14,"B","C"))</f>
        <v>B</v>
      </c>
    </row>
    <row r="106" customFormat="false" ht="15" hidden="false" customHeight="false" outlineLevel="0" collapsed="false">
      <c r="A106" s="9" t="s">
        <v>502</v>
      </c>
      <c r="B106" s="9" t="s">
        <v>512</v>
      </c>
      <c r="C106" s="9" t="s">
        <v>45</v>
      </c>
      <c r="D106" s="9" t="s">
        <v>513</v>
      </c>
      <c r="E106" s="9" t="s">
        <v>514</v>
      </c>
      <c r="F106" s="9" t="s">
        <v>515</v>
      </c>
      <c r="G106" s="9" t="s">
        <v>390</v>
      </c>
      <c r="H106" s="9" t="s">
        <v>42</v>
      </c>
      <c r="I106" s="9" t="s">
        <v>43</v>
      </c>
      <c r="J106" s="10" t="n">
        <v>5</v>
      </c>
      <c r="K106" s="10" t="n">
        <v>4</v>
      </c>
      <c r="L106" s="10" t="n">
        <v>3</v>
      </c>
      <c r="M106" s="10" t="n">
        <v>4</v>
      </c>
      <c r="N106" s="10" t="n">
        <v>5</v>
      </c>
      <c r="O106" s="10" t="n">
        <v>3</v>
      </c>
      <c r="P106" s="11" t="n">
        <f aca="false">J106*Weights!$C$4+K106*Weights!$C$5+L106*Weights!$C$6+M106*Weights!$C$7+N106*Weights!$C$8+O106*Weights!$C$9</f>
        <v>4.05</v>
      </c>
      <c r="Q106" s="12" t="str">
        <f aca="false">IF(P106&gt;=Weights!$C$13,"A",IF(P106&gt;=Weights!$C$14,"B","C"))</f>
        <v>A</v>
      </c>
    </row>
    <row r="107" customFormat="false" ht="15" hidden="false" customHeight="false" outlineLevel="0" collapsed="false">
      <c r="A107" s="9" t="s">
        <v>502</v>
      </c>
      <c r="B107" s="9" t="s">
        <v>516</v>
      </c>
      <c r="C107" s="9" t="s">
        <v>65</v>
      </c>
      <c r="D107" s="9" t="s">
        <v>517</v>
      </c>
      <c r="E107" s="9" t="s">
        <v>518</v>
      </c>
      <c r="F107" s="9" t="s">
        <v>519</v>
      </c>
      <c r="G107" s="9" t="s">
        <v>390</v>
      </c>
      <c r="H107" s="9" t="s">
        <v>42</v>
      </c>
      <c r="I107" s="9" t="s">
        <v>43</v>
      </c>
      <c r="J107" s="10" t="n">
        <v>4</v>
      </c>
      <c r="K107" s="10" t="n">
        <v>4</v>
      </c>
      <c r="L107" s="10" t="n">
        <v>4</v>
      </c>
      <c r="M107" s="10" t="n">
        <v>3</v>
      </c>
      <c r="N107" s="10" t="n">
        <v>4</v>
      </c>
      <c r="O107" s="10" t="n">
        <v>3</v>
      </c>
      <c r="P107" s="11" t="n">
        <f aca="false">J107*Weights!$C$4+K107*Weights!$C$5+L107*Weights!$C$6+M107*Weights!$C$7+N107*Weights!$C$8+O107*Weights!$C$9</f>
        <v>3.7</v>
      </c>
      <c r="Q107" s="12" t="str">
        <f aca="false">IF(P107&gt;=Weights!$C$13,"A",IF(P107&gt;=Weights!$C$14,"B","C"))</f>
        <v>B</v>
      </c>
    </row>
    <row r="108" customFormat="false" ht="22.35" hidden="false" customHeight="false" outlineLevel="0" collapsed="false">
      <c r="A108" s="9" t="s">
        <v>502</v>
      </c>
      <c r="B108" s="9" t="s">
        <v>520</v>
      </c>
      <c r="C108" s="9" t="s">
        <v>45</v>
      </c>
      <c r="D108" s="9" t="s">
        <v>521</v>
      </c>
      <c r="E108" s="9" t="s">
        <v>522</v>
      </c>
      <c r="F108" s="9" t="s">
        <v>523</v>
      </c>
      <c r="G108" s="9" t="s">
        <v>390</v>
      </c>
      <c r="H108" s="9" t="s">
        <v>42</v>
      </c>
      <c r="I108" s="9" t="s">
        <v>43</v>
      </c>
      <c r="J108" s="10" t="n">
        <v>4</v>
      </c>
      <c r="K108" s="10" t="n">
        <v>3</v>
      </c>
      <c r="L108" s="10" t="n">
        <v>2</v>
      </c>
      <c r="M108" s="10" t="n">
        <v>4</v>
      </c>
      <c r="N108" s="10" t="n">
        <v>4</v>
      </c>
      <c r="O108" s="10" t="n">
        <v>4</v>
      </c>
      <c r="P108" s="11" t="n">
        <f aca="false">J108*Weights!$C$4+K108*Weights!$C$5+L108*Weights!$C$6+M108*Weights!$C$7+N108*Weights!$C$8+O108*Weights!$C$9</f>
        <v>3.45</v>
      </c>
      <c r="Q108" s="12" t="str">
        <f aca="false">IF(P108&gt;=Weights!$C$13,"A",IF(P108&gt;=Weights!$C$14,"B","C"))</f>
        <v>B</v>
      </c>
    </row>
    <row r="109" customFormat="false" ht="15" hidden="false" customHeight="false" outlineLevel="0" collapsed="false">
      <c r="A109" s="9" t="s">
        <v>502</v>
      </c>
      <c r="B109" s="9" t="s">
        <v>524</v>
      </c>
      <c r="C109" s="9" t="s">
        <v>45</v>
      </c>
      <c r="D109" s="9" t="s">
        <v>525</v>
      </c>
      <c r="E109" s="9" t="s">
        <v>526</v>
      </c>
      <c r="F109" s="9" t="s">
        <v>519</v>
      </c>
      <c r="G109" s="9" t="s">
        <v>49</v>
      </c>
      <c r="H109" s="9" t="s">
        <v>42</v>
      </c>
      <c r="I109" s="9" t="s">
        <v>43</v>
      </c>
      <c r="J109" s="10" t="n">
        <v>5</v>
      </c>
      <c r="K109" s="10" t="n">
        <v>3</v>
      </c>
      <c r="L109" s="10" t="n">
        <v>2</v>
      </c>
      <c r="M109" s="10" t="n">
        <v>4</v>
      </c>
      <c r="N109" s="10" t="n">
        <v>4</v>
      </c>
      <c r="O109" s="10" t="n">
        <v>3</v>
      </c>
      <c r="P109" s="11" t="n">
        <f aca="false">J109*Weights!$C$4+K109*Weights!$C$5+L109*Weights!$C$6+M109*Weights!$C$7+N109*Weights!$C$8+O109*Weights!$C$9</f>
        <v>3.55</v>
      </c>
      <c r="Q109" s="12" t="str">
        <f aca="false">IF(P109&gt;=Weights!$C$13,"A",IF(P109&gt;=Weights!$C$14,"B","C"))</f>
        <v>B</v>
      </c>
    </row>
    <row r="110" customFormat="false" ht="15" hidden="false" customHeight="false" outlineLevel="0" collapsed="false">
      <c r="A110" s="9" t="s">
        <v>527</v>
      </c>
      <c r="B110" s="9" t="s">
        <v>528</v>
      </c>
      <c r="C110" s="9" t="s">
        <v>65</v>
      </c>
      <c r="D110" s="9" t="s">
        <v>279</v>
      </c>
      <c r="E110" s="9" t="s">
        <v>529</v>
      </c>
      <c r="F110" s="9" t="s">
        <v>273</v>
      </c>
      <c r="G110" s="9" t="s">
        <v>88</v>
      </c>
      <c r="H110" s="9" t="s">
        <v>42</v>
      </c>
      <c r="I110" s="9" t="s">
        <v>43</v>
      </c>
      <c r="J110" s="10" t="n">
        <v>5</v>
      </c>
      <c r="K110" s="10" t="n">
        <v>3</v>
      </c>
      <c r="L110" s="10" t="n">
        <v>4</v>
      </c>
      <c r="M110" s="10" t="n">
        <v>3</v>
      </c>
      <c r="N110" s="10" t="n">
        <v>4</v>
      </c>
      <c r="O110" s="10" t="n">
        <v>3</v>
      </c>
      <c r="P110" s="11" t="n">
        <f aca="false">J110*Weights!$C$4+K110*Weights!$C$5+L110*Weights!$C$6+M110*Weights!$C$7+N110*Weights!$C$8+O110*Weights!$C$9</f>
        <v>3.75</v>
      </c>
      <c r="Q110" s="12" t="str">
        <f aca="false">IF(P110&gt;=Weights!$C$13,"A",IF(P110&gt;=Weights!$C$14,"B","C"))</f>
        <v>B</v>
      </c>
    </row>
    <row r="111" customFormat="false" ht="15" hidden="false" customHeight="false" outlineLevel="0" collapsed="false">
      <c r="A111" s="9" t="s">
        <v>527</v>
      </c>
      <c r="B111" s="9" t="s">
        <v>530</v>
      </c>
      <c r="C111" s="9" t="s">
        <v>65</v>
      </c>
      <c r="D111" s="9" t="s">
        <v>279</v>
      </c>
      <c r="E111" s="9" t="s">
        <v>531</v>
      </c>
      <c r="F111" s="9" t="s">
        <v>532</v>
      </c>
      <c r="G111" s="9" t="s">
        <v>61</v>
      </c>
      <c r="H111" s="9" t="s">
        <v>42</v>
      </c>
      <c r="I111" s="9" t="s">
        <v>43</v>
      </c>
      <c r="J111" s="10" t="n">
        <v>5</v>
      </c>
      <c r="K111" s="10" t="n">
        <v>4</v>
      </c>
      <c r="L111" s="10" t="n">
        <v>4</v>
      </c>
      <c r="M111" s="10" t="n">
        <v>2</v>
      </c>
      <c r="N111" s="10" t="n">
        <v>4</v>
      </c>
      <c r="O111" s="10" t="n">
        <v>3</v>
      </c>
      <c r="P111" s="11" t="n">
        <f aca="false">J111*Weights!$C$4+K111*Weights!$C$5+L111*Weights!$C$6+M111*Weights!$C$7+N111*Weights!$C$8+O111*Weights!$C$9</f>
        <v>3.7</v>
      </c>
      <c r="Q111" s="12" t="str">
        <f aca="false">IF(P111&gt;=Weights!$C$13,"A",IF(P111&gt;=Weights!$C$14,"B","C"))</f>
        <v>B</v>
      </c>
    </row>
    <row r="112" customFormat="false" ht="15" hidden="false" customHeight="false" outlineLevel="0" collapsed="false">
      <c r="A112" s="9" t="s">
        <v>527</v>
      </c>
      <c r="B112" s="9" t="s">
        <v>533</v>
      </c>
      <c r="C112" s="9" t="s">
        <v>65</v>
      </c>
      <c r="D112" s="9" t="s">
        <v>534</v>
      </c>
      <c r="E112" s="9" t="s">
        <v>535</v>
      </c>
      <c r="F112" s="9" t="s">
        <v>535</v>
      </c>
      <c r="G112" s="9" t="s">
        <v>93</v>
      </c>
      <c r="H112" s="9" t="s">
        <v>42</v>
      </c>
      <c r="I112" s="9" t="s">
        <v>43</v>
      </c>
      <c r="J112" s="10" t="n">
        <v>4</v>
      </c>
      <c r="K112" s="10" t="n">
        <v>3</v>
      </c>
      <c r="L112" s="10" t="n">
        <v>4</v>
      </c>
      <c r="M112" s="10" t="n">
        <v>2</v>
      </c>
      <c r="N112" s="10" t="n">
        <v>3</v>
      </c>
      <c r="O112" s="10" t="n">
        <v>3</v>
      </c>
      <c r="P112" s="11" t="n">
        <f aca="false">J112*Weights!$C$4+K112*Weights!$C$5+L112*Weights!$C$6+M112*Weights!$C$7+N112*Weights!$C$8+O112*Weights!$C$9</f>
        <v>3.2</v>
      </c>
      <c r="Q112" s="12" t="str">
        <f aca="false">IF(P112&gt;=Weights!$C$13,"A",IF(P112&gt;=Weights!$C$14,"B","C"))</f>
        <v>C</v>
      </c>
    </row>
    <row r="113" customFormat="false" ht="15" hidden="false" customHeight="false" outlineLevel="0" collapsed="false">
      <c r="A113" s="9" t="s">
        <v>527</v>
      </c>
      <c r="B113" s="9" t="s">
        <v>536</v>
      </c>
      <c r="C113" s="9" t="s">
        <v>65</v>
      </c>
      <c r="D113" s="9" t="s">
        <v>279</v>
      </c>
      <c r="E113" s="9" t="s">
        <v>537</v>
      </c>
      <c r="F113" s="9" t="s">
        <v>538</v>
      </c>
      <c r="G113" s="9" t="s">
        <v>56</v>
      </c>
      <c r="H113" s="9" t="s">
        <v>42</v>
      </c>
      <c r="I113" s="9" t="s">
        <v>43</v>
      </c>
      <c r="J113" s="10" t="n">
        <v>4</v>
      </c>
      <c r="K113" s="10" t="n">
        <v>3</v>
      </c>
      <c r="L113" s="10" t="n">
        <v>4</v>
      </c>
      <c r="M113" s="10" t="n">
        <v>3</v>
      </c>
      <c r="N113" s="10" t="n">
        <v>4</v>
      </c>
      <c r="O113" s="10" t="n">
        <v>3</v>
      </c>
      <c r="P113" s="11" t="n">
        <f aca="false">J113*Weights!$C$4+K113*Weights!$C$5+L113*Weights!$C$6+M113*Weights!$C$7+N113*Weights!$C$8+O113*Weights!$C$9</f>
        <v>3.55</v>
      </c>
      <c r="Q113" s="12" t="str">
        <f aca="false">IF(P113&gt;=Weights!$C$13,"A",IF(P113&gt;=Weights!$C$14,"B","C"))</f>
        <v>B</v>
      </c>
    </row>
    <row r="114" customFormat="false" ht="15" hidden="false" customHeight="false" outlineLevel="0" collapsed="false">
      <c r="A114" s="9" t="s">
        <v>527</v>
      </c>
      <c r="B114" s="9" t="s">
        <v>539</v>
      </c>
      <c r="C114" s="9" t="s">
        <v>45</v>
      </c>
      <c r="D114" s="9" t="s">
        <v>540</v>
      </c>
      <c r="E114" s="9" t="s">
        <v>541</v>
      </c>
      <c r="F114" s="9" t="s">
        <v>542</v>
      </c>
      <c r="G114" s="9" t="s">
        <v>543</v>
      </c>
      <c r="H114" s="9" t="s">
        <v>544</v>
      </c>
      <c r="I114" s="9" t="s">
        <v>95</v>
      </c>
      <c r="J114" s="10" t="n">
        <v>5</v>
      </c>
      <c r="K114" s="10" t="n">
        <v>3</v>
      </c>
      <c r="L114" s="10" t="n">
        <v>2</v>
      </c>
      <c r="M114" s="10" t="n">
        <v>4</v>
      </c>
      <c r="N114" s="10" t="n">
        <v>4</v>
      </c>
      <c r="O114" s="10" t="n">
        <v>4</v>
      </c>
      <c r="P114" s="11" t="n">
        <f aca="false">J114*Weights!$C$4+K114*Weights!$C$5+L114*Weights!$C$6+M114*Weights!$C$7+N114*Weights!$C$8+O114*Weights!$C$9</f>
        <v>3.65</v>
      </c>
      <c r="Q114" s="12" t="str">
        <f aca="false">IF(P114&gt;=Weights!$C$13,"A",IF(P114&gt;=Weights!$C$14,"B","C"))</f>
        <v>B</v>
      </c>
    </row>
    <row r="115" customFormat="false" ht="15" hidden="false" customHeight="false" outlineLevel="0" collapsed="false">
      <c r="A115" s="9" t="s">
        <v>545</v>
      </c>
      <c r="B115" s="9" t="s">
        <v>546</v>
      </c>
      <c r="C115" s="9" t="s">
        <v>65</v>
      </c>
      <c r="D115" s="9" t="s">
        <v>547</v>
      </c>
      <c r="E115" s="9" t="s">
        <v>548</v>
      </c>
      <c r="F115" s="9" t="s">
        <v>549</v>
      </c>
      <c r="G115" s="9" t="s">
        <v>61</v>
      </c>
      <c r="H115" s="9" t="s">
        <v>550</v>
      </c>
      <c r="I115" s="9" t="s">
        <v>95</v>
      </c>
      <c r="J115" s="10" t="n">
        <v>5</v>
      </c>
      <c r="K115" s="10" t="n">
        <v>3</v>
      </c>
      <c r="L115" s="10" t="n">
        <v>4</v>
      </c>
      <c r="M115" s="10" t="n">
        <v>5</v>
      </c>
      <c r="N115" s="10" t="n">
        <v>4</v>
      </c>
      <c r="O115" s="10" t="n">
        <v>3</v>
      </c>
      <c r="P115" s="11" t="n">
        <f aca="false">J115*Weights!$C$4+K115*Weights!$C$5+L115*Weights!$C$6+M115*Weights!$C$7+N115*Weights!$C$8+O115*Weights!$C$9</f>
        <v>4.15</v>
      </c>
      <c r="Q115" s="12" t="str">
        <f aca="false">IF(P115&gt;=Weights!$C$13,"A",IF(P115&gt;=Weights!$C$14,"B","C"))</f>
        <v>A</v>
      </c>
    </row>
    <row r="116" customFormat="false" ht="15" hidden="false" customHeight="false" outlineLevel="0" collapsed="false">
      <c r="A116" s="9" t="s">
        <v>545</v>
      </c>
      <c r="B116" s="9" t="s">
        <v>551</v>
      </c>
      <c r="C116" s="9" t="s">
        <v>45</v>
      </c>
      <c r="D116" s="9" t="s">
        <v>552</v>
      </c>
      <c r="E116" s="9" t="s">
        <v>553</v>
      </c>
      <c r="F116" s="9" t="s">
        <v>262</v>
      </c>
      <c r="G116" s="9" t="s">
        <v>93</v>
      </c>
      <c r="H116" s="9" t="s">
        <v>42</v>
      </c>
      <c r="I116" s="9" t="s">
        <v>43</v>
      </c>
      <c r="J116" s="10" t="n">
        <v>5</v>
      </c>
      <c r="K116" s="10" t="n">
        <v>3</v>
      </c>
      <c r="L116" s="10" t="n">
        <v>2</v>
      </c>
      <c r="M116" s="10" t="n">
        <v>4</v>
      </c>
      <c r="N116" s="10" t="n">
        <v>3</v>
      </c>
      <c r="O116" s="10" t="n">
        <v>3</v>
      </c>
      <c r="P116" s="11" t="n">
        <f aca="false">J116*Weights!$C$4+K116*Weights!$C$5+L116*Weights!$C$6+M116*Weights!$C$7+N116*Weights!$C$8+O116*Weights!$C$9</f>
        <v>3.4</v>
      </c>
      <c r="Q116" s="12" t="str">
        <f aca="false">IF(P116&gt;=Weights!$C$13,"A",IF(P116&gt;=Weights!$C$14,"B","C"))</f>
        <v>B</v>
      </c>
    </row>
    <row r="117" customFormat="false" ht="15" hidden="false" customHeight="false" outlineLevel="0" collapsed="false">
      <c r="A117" s="9" t="s">
        <v>545</v>
      </c>
      <c r="B117" s="9" t="s">
        <v>554</v>
      </c>
      <c r="C117" s="9" t="s">
        <v>65</v>
      </c>
      <c r="D117" s="9" t="s">
        <v>555</v>
      </c>
      <c r="E117" s="9" t="s">
        <v>556</v>
      </c>
      <c r="F117" s="9" t="s">
        <v>557</v>
      </c>
      <c r="G117" s="9" t="s">
        <v>93</v>
      </c>
      <c r="H117" s="9" t="s">
        <v>42</v>
      </c>
      <c r="I117" s="9" t="s">
        <v>43</v>
      </c>
      <c r="J117" s="10" t="n">
        <v>5</v>
      </c>
      <c r="K117" s="10" t="n">
        <v>3</v>
      </c>
      <c r="L117" s="10" t="n">
        <v>5</v>
      </c>
      <c r="M117" s="10" t="n">
        <v>3</v>
      </c>
      <c r="N117" s="10" t="n">
        <v>3</v>
      </c>
      <c r="O117" s="10" t="n">
        <v>3</v>
      </c>
      <c r="P117" s="11" t="n">
        <f aca="false">J117*Weights!$C$4+K117*Weights!$C$5+L117*Weights!$C$6+M117*Weights!$C$7+N117*Weights!$C$8+O117*Weights!$C$9</f>
        <v>3.8</v>
      </c>
      <c r="Q117" s="12" t="str">
        <f aca="false">IF(P117&gt;=Weights!$C$13,"A",IF(P117&gt;=Weights!$C$14,"B","C"))</f>
        <v>B</v>
      </c>
    </row>
    <row r="118" customFormat="false" ht="15" hidden="false" customHeight="false" outlineLevel="0" collapsed="false">
      <c r="A118" s="9" t="s">
        <v>545</v>
      </c>
      <c r="B118" s="9" t="s">
        <v>558</v>
      </c>
      <c r="C118" s="9" t="s">
        <v>45</v>
      </c>
      <c r="D118" s="9" t="s">
        <v>559</v>
      </c>
      <c r="E118" s="9" t="s">
        <v>560</v>
      </c>
      <c r="F118" s="9" t="s">
        <v>561</v>
      </c>
      <c r="G118" s="9" t="s">
        <v>93</v>
      </c>
      <c r="H118" s="9" t="s">
        <v>562</v>
      </c>
      <c r="I118" s="9" t="s">
        <v>95</v>
      </c>
      <c r="J118" s="10" t="n">
        <v>5</v>
      </c>
      <c r="K118" s="10" t="n">
        <v>3</v>
      </c>
      <c r="L118" s="10" t="n">
        <v>2</v>
      </c>
      <c r="M118" s="10" t="n">
        <v>5</v>
      </c>
      <c r="N118" s="10" t="n">
        <v>4</v>
      </c>
      <c r="O118" s="10" t="n">
        <v>4</v>
      </c>
      <c r="P118" s="11" t="n">
        <f aca="false">J118*Weights!$C$4+K118*Weights!$C$5+L118*Weights!$C$6+M118*Weights!$C$7+N118*Weights!$C$8+O118*Weights!$C$9</f>
        <v>3.85</v>
      </c>
      <c r="Q118" s="12" t="str">
        <f aca="false">IF(P118&gt;=Weights!$C$13,"A",IF(P118&gt;=Weights!$C$14,"B","C"))</f>
        <v>B</v>
      </c>
    </row>
    <row r="119" customFormat="false" ht="22.35" hidden="false" customHeight="false" outlineLevel="0" collapsed="false">
      <c r="A119" s="9" t="s">
        <v>545</v>
      </c>
      <c r="B119" s="9" t="s">
        <v>563</v>
      </c>
      <c r="C119" s="9" t="s">
        <v>65</v>
      </c>
      <c r="D119" s="9" t="s">
        <v>564</v>
      </c>
      <c r="E119" s="9" t="s">
        <v>565</v>
      </c>
      <c r="F119" s="9" t="s">
        <v>557</v>
      </c>
      <c r="G119" s="9" t="s">
        <v>93</v>
      </c>
      <c r="H119" s="9" t="s">
        <v>42</v>
      </c>
      <c r="I119" s="9" t="s">
        <v>43</v>
      </c>
      <c r="J119" s="10" t="n">
        <v>5</v>
      </c>
      <c r="K119" s="10" t="n">
        <v>3</v>
      </c>
      <c r="L119" s="10" t="n">
        <v>5</v>
      </c>
      <c r="M119" s="10" t="n">
        <v>4</v>
      </c>
      <c r="N119" s="10" t="n">
        <v>3</v>
      </c>
      <c r="O119" s="10" t="n">
        <v>3</v>
      </c>
      <c r="P119" s="11" t="n">
        <f aca="false">J119*Weights!$C$4+K119*Weights!$C$5+L119*Weights!$C$6+M119*Weights!$C$7+N119*Weights!$C$8+O119*Weights!$C$9</f>
        <v>4</v>
      </c>
      <c r="Q119" s="12" t="str">
        <f aca="false">IF(P119&gt;=Weights!$C$13,"A",IF(P119&gt;=Weights!$C$14,"B","C"))</f>
        <v>A</v>
      </c>
    </row>
    <row r="120" customFormat="false" ht="22.35" hidden="false" customHeight="false" outlineLevel="0" collapsed="false">
      <c r="A120" s="9" t="s">
        <v>545</v>
      </c>
      <c r="B120" s="9" t="s">
        <v>566</v>
      </c>
      <c r="C120" s="9" t="s">
        <v>45</v>
      </c>
      <c r="D120" s="9" t="s">
        <v>567</v>
      </c>
      <c r="E120" s="9" t="s">
        <v>568</v>
      </c>
      <c r="F120" s="9" t="s">
        <v>569</v>
      </c>
      <c r="G120" s="9" t="s">
        <v>88</v>
      </c>
      <c r="H120" s="9" t="s">
        <v>570</v>
      </c>
      <c r="I120" s="9" t="s">
        <v>95</v>
      </c>
      <c r="J120" s="10" t="n">
        <v>4</v>
      </c>
      <c r="K120" s="10" t="n">
        <v>2</v>
      </c>
      <c r="L120" s="10" t="n">
        <v>1</v>
      </c>
      <c r="M120" s="10" t="n">
        <v>5</v>
      </c>
      <c r="N120" s="10" t="n">
        <v>4</v>
      </c>
      <c r="O120" s="10" t="n">
        <v>3</v>
      </c>
      <c r="P120" s="11" t="n">
        <f aca="false">J120*Weights!$C$4+K120*Weights!$C$5+L120*Weights!$C$6+M120*Weights!$C$7+N120*Weights!$C$8+O120*Weights!$C$9</f>
        <v>3.2</v>
      </c>
      <c r="Q120" s="12" t="str">
        <f aca="false">IF(P120&gt;=Weights!$C$13,"A",IF(P120&gt;=Weights!$C$14,"B","C"))</f>
        <v>C</v>
      </c>
    </row>
    <row r="121" customFormat="false" ht="15" hidden="false" customHeight="false" outlineLevel="0" collapsed="false">
      <c r="A121" s="9" t="s">
        <v>571</v>
      </c>
      <c r="B121" s="9" t="s">
        <v>572</v>
      </c>
      <c r="C121" s="9" t="s">
        <v>65</v>
      </c>
      <c r="D121" s="9" t="s">
        <v>573</v>
      </c>
      <c r="E121" s="9" t="s">
        <v>574</v>
      </c>
      <c r="F121" s="9" t="s">
        <v>575</v>
      </c>
      <c r="G121" s="9" t="s">
        <v>61</v>
      </c>
      <c r="H121" s="9" t="s">
        <v>42</v>
      </c>
      <c r="I121" s="9" t="s">
        <v>43</v>
      </c>
      <c r="J121" s="10" t="n">
        <v>4</v>
      </c>
      <c r="K121" s="10" t="n">
        <v>5</v>
      </c>
      <c r="L121" s="10" t="n">
        <v>5</v>
      </c>
      <c r="M121" s="10" t="n">
        <v>2</v>
      </c>
      <c r="N121" s="10" t="n">
        <v>5</v>
      </c>
      <c r="O121" s="10" t="n">
        <v>3</v>
      </c>
      <c r="P121" s="11" t="n">
        <f aca="false">J121*Weights!$C$4+K121*Weights!$C$5+L121*Weights!$C$6+M121*Weights!$C$7+N121*Weights!$C$8+O121*Weights!$C$9</f>
        <v>4</v>
      </c>
      <c r="Q121" s="12" t="str">
        <f aca="false">IF(P121&gt;=Weights!$C$13,"A",IF(P121&gt;=Weights!$C$14,"B","C"))</f>
        <v>A</v>
      </c>
    </row>
    <row r="122" customFormat="false" ht="15" hidden="false" customHeight="false" outlineLevel="0" collapsed="false">
      <c r="A122" s="9" t="s">
        <v>571</v>
      </c>
      <c r="B122" s="9" t="s">
        <v>576</v>
      </c>
      <c r="C122" s="9" t="s">
        <v>45</v>
      </c>
      <c r="D122" s="9" t="s">
        <v>577</v>
      </c>
      <c r="E122" s="9" t="s">
        <v>578</v>
      </c>
      <c r="F122" s="9" t="s">
        <v>579</v>
      </c>
      <c r="G122" s="9" t="s">
        <v>93</v>
      </c>
      <c r="H122" s="9" t="s">
        <v>42</v>
      </c>
      <c r="I122" s="9" t="s">
        <v>43</v>
      </c>
      <c r="J122" s="10" t="n">
        <v>3</v>
      </c>
      <c r="K122" s="10" t="n">
        <v>5</v>
      </c>
      <c r="L122" s="10" t="n">
        <v>3</v>
      </c>
      <c r="M122" s="10" t="n">
        <v>3</v>
      </c>
      <c r="N122" s="10" t="n">
        <v>4</v>
      </c>
      <c r="O122" s="10" t="n">
        <v>3</v>
      </c>
      <c r="P122" s="11" t="n">
        <f aca="false">J122*Weights!$C$4+K122*Weights!$C$5+L122*Weights!$C$6+M122*Weights!$C$7+N122*Weights!$C$8+O122*Weights!$C$9</f>
        <v>3.45</v>
      </c>
      <c r="Q122" s="12" t="str">
        <f aca="false">IF(P122&gt;=Weights!$C$13,"A",IF(P122&gt;=Weights!$C$14,"B","C"))</f>
        <v>B</v>
      </c>
    </row>
    <row r="123" customFormat="false" ht="15" hidden="false" customHeight="false" outlineLevel="0" collapsed="false">
      <c r="A123" s="9" t="s">
        <v>571</v>
      </c>
      <c r="B123" s="9" t="s">
        <v>580</v>
      </c>
      <c r="C123" s="9" t="s">
        <v>45</v>
      </c>
      <c r="D123" s="9" t="s">
        <v>218</v>
      </c>
      <c r="E123" s="9" t="s">
        <v>581</v>
      </c>
      <c r="F123" s="9" t="s">
        <v>582</v>
      </c>
      <c r="G123" s="9" t="s">
        <v>93</v>
      </c>
      <c r="H123" s="9" t="s">
        <v>42</v>
      </c>
      <c r="I123" s="9" t="s">
        <v>43</v>
      </c>
      <c r="J123" s="10" t="n">
        <v>4</v>
      </c>
      <c r="K123" s="10" t="n">
        <v>3</v>
      </c>
      <c r="L123" s="10" t="n">
        <v>1</v>
      </c>
      <c r="M123" s="10" t="n">
        <v>5</v>
      </c>
      <c r="N123" s="10" t="n">
        <v>3</v>
      </c>
      <c r="O123" s="10" t="n">
        <v>3</v>
      </c>
      <c r="P123" s="11" t="n">
        <f aca="false">J123*Weights!$C$4+K123*Weights!$C$5+L123*Weights!$C$6+M123*Weights!$C$7+N123*Weights!$C$8+O123*Weights!$C$9</f>
        <v>3.2</v>
      </c>
      <c r="Q123" s="12" t="str">
        <f aca="false">IF(P123&gt;=Weights!$C$13,"A",IF(P123&gt;=Weights!$C$14,"B","C"))</f>
        <v>C</v>
      </c>
    </row>
    <row r="124" customFormat="false" ht="15" hidden="false" customHeight="false" outlineLevel="0" collapsed="false">
      <c r="A124" s="9" t="s">
        <v>571</v>
      </c>
      <c r="B124" s="9" t="s">
        <v>583</v>
      </c>
      <c r="C124" s="9" t="s">
        <v>45</v>
      </c>
      <c r="D124" s="9" t="s">
        <v>245</v>
      </c>
      <c r="E124" s="9" t="s">
        <v>584</v>
      </c>
      <c r="F124" s="9" t="s">
        <v>242</v>
      </c>
      <c r="G124" s="9" t="s">
        <v>93</v>
      </c>
      <c r="H124" s="9" t="s">
        <v>585</v>
      </c>
      <c r="I124" s="9" t="s">
        <v>95</v>
      </c>
      <c r="J124" s="10" t="n">
        <v>5</v>
      </c>
      <c r="K124" s="10" t="n">
        <v>2</v>
      </c>
      <c r="L124" s="10" t="n">
        <v>1</v>
      </c>
      <c r="M124" s="10" t="n">
        <v>5</v>
      </c>
      <c r="N124" s="10" t="n">
        <v>3</v>
      </c>
      <c r="O124" s="10" t="n">
        <v>3</v>
      </c>
      <c r="P124" s="11" t="n">
        <f aca="false">J124*Weights!$C$4+K124*Weights!$C$5+L124*Weights!$C$6+M124*Weights!$C$7+N124*Weights!$C$8+O124*Weights!$C$9</f>
        <v>3.25</v>
      </c>
      <c r="Q124" s="12" t="str">
        <f aca="false">IF(P124&gt;=Weights!$C$13,"A",IF(P124&gt;=Weights!$C$14,"B","C"))</f>
        <v>C</v>
      </c>
    </row>
    <row r="125" customFormat="false" ht="15" hidden="false" customHeight="false" outlineLevel="0" collapsed="false">
      <c r="A125" s="9" t="s">
        <v>571</v>
      </c>
      <c r="B125" s="9" t="s">
        <v>586</v>
      </c>
      <c r="C125" s="9" t="s">
        <v>45</v>
      </c>
      <c r="D125" s="9" t="s">
        <v>587</v>
      </c>
      <c r="E125" s="9" t="s">
        <v>588</v>
      </c>
      <c r="F125" s="9" t="s">
        <v>262</v>
      </c>
      <c r="G125" s="9" t="s">
        <v>93</v>
      </c>
      <c r="H125" s="9" t="s">
        <v>42</v>
      </c>
      <c r="I125" s="9" t="s">
        <v>43</v>
      </c>
      <c r="J125" s="10" t="n">
        <v>4</v>
      </c>
      <c r="K125" s="10" t="n">
        <v>3</v>
      </c>
      <c r="L125" s="10" t="n">
        <v>3</v>
      </c>
      <c r="M125" s="10" t="n">
        <v>3</v>
      </c>
      <c r="N125" s="10" t="n">
        <v>3</v>
      </c>
      <c r="O125" s="10" t="n">
        <v>3</v>
      </c>
      <c r="P125" s="11" t="n">
        <f aca="false">J125*Weights!$C$4+K125*Weights!$C$5+L125*Weights!$C$6+M125*Weights!$C$7+N125*Weights!$C$8+O125*Weights!$C$9</f>
        <v>3.2</v>
      </c>
      <c r="Q125" s="12" t="str">
        <f aca="false">IF(P125&gt;=Weights!$C$13,"A",IF(P125&gt;=Weights!$C$14,"B","C"))</f>
        <v>C</v>
      </c>
    </row>
    <row r="126" customFormat="false" ht="15" hidden="false" customHeight="false" outlineLevel="0" collapsed="false">
      <c r="A126" s="9" t="s">
        <v>571</v>
      </c>
      <c r="B126" s="9" t="s">
        <v>589</v>
      </c>
      <c r="C126" s="9" t="s">
        <v>65</v>
      </c>
      <c r="D126" s="9" t="s">
        <v>590</v>
      </c>
      <c r="E126" s="9" t="s">
        <v>591</v>
      </c>
      <c r="F126" s="9" t="s">
        <v>262</v>
      </c>
      <c r="G126" s="9" t="s">
        <v>93</v>
      </c>
      <c r="H126" s="9" t="s">
        <v>42</v>
      </c>
      <c r="I126" s="9" t="s">
        <v>43</v>
      </c>
      <c r="J126" s="10" t="n">
        <v>3</v>
      </c>
      <c r="K126" s="10" t="n">
        <v>3</v>
      </c>
      <c r="L126" s="10" t="n">
        <v>4</v>
      </c>
      <c r="M126" s="10" t="n">
        <v>2</v>
      </c>
      <c r="N126" s="10" t="n">
        <v>3</v>
      </c>
      <c r="O126" s="10" t="n">
        <v>3</v>
      </c>
      <c r="P126" s="11" t="n">
        <f aca="false">J126*Weights!$C$4+K126*Weights!$C$5+L126*Weights!$C$6+M126*Weights!$C$7+N126*Weights!$C$8+O126*Weights!$C$9</f>
        <v>3</v>
      </c>
      <c r="Q126" s="12" t="str">
        <f aca="false">IF(P126&gt;=Weights!$C$13,"A",IF(P126&gt;=Weights!$C$14,"B","C"))</f>
        <v>C</v>
      </c>
    </row>
    <row r="127" customFormat="false" ht="22.35" hidden="false" customHeight="false" outlineLevel="0" collapsed="false">
      <c r="A127" s="9" t="s">
        <v>592</v>
      </c>
      <c r="B127" s="9" t="s">
        <v>593</v>
      </c>
      <c r="C127" s="9" t="s">
        <v>65</v>
      </c>
      <c r="D127" s="9" t="s">
        <v>594</v>
      </c>
      <c r="E127" s="9" t="s">
        <v>595</v>
      </c>
      <c r="F127" s="9" t="s">
        <v>596</v>
      </c>
      <c r="G127" s="9" t="s">
        <v>597</v>
      </c>
      <c r="H127" s="9" t="s">
        <v>598</v>
      </c>
      <c r="I127" s="9" t="s">
        <v>95</v>
      </c>
      <c r="J127" s="10" t="n">
        <v>5</v>
      </c>
      <c r="K127" s="10" t="n">
        <v>3</v>
      </c>
      <c r="L127" s="10" t="n">
        <v>5</v>
      </c>
      <c r="M127" s="10" t="n">
        <v>4</v>
      </c>
      <c r="N127" s="10" t="n">
        <v>5</v>
      </c>
      <c r="O127" s="10" t="n">
        <v>4</v>
      </c>
      <c r="P127" s="11" t="n">
        <f aca="false">J127*Weights!$C$4+K127*Weights!$C$5+L127*Weights!$C$6+M127*Weights!$C$7+N127*Weights!$C$8+O127*Weights!$C$9</f>
        <v>4.4</v>
      </c>
      <c r="Q127" s="12" t="str">
        <f aca="false">IF(P127&gt;=Weights!$C$13,"A",IF(P127&gt;=Weights!$C$14,"B","C"))</f>
        <v>A</v>
      </c>
    </row>
    <row r="128" customFormat="false" ht="22.35" hidden="false" customHeight="false" outlineLevel="0" collapsed="false">
      <c r="A128" s="9" t="s">
        <v>592</v>
      </c>
      <c r="B128" s="9" t="s">
        <v>599</v>
      </c>
      <c r="C128" s="9" t="s">
        <v>65</v>
      </c>
      <c r="D128" s="9" t="s">
        <v>600</v>
      </c>
      <c r="E128" s="9" t="s">
        <v>601</v>
      </c>
      <c r="F128" s="9" t="s">
        <v>602</v>
      </c>
      <c r="G128" s="9" t="s">
        <v>603</v>
      </c>
      <c r="H128" s="9" t="s">
        <v>604</v>
      </c>
      <c r="I128" s="9" t="s">
        <v>95</v>
      </c>
      <c r="J128" s="10" t="n">
        <v>4</v>
      </c>
      <c r="K128" s="10" t="n">
        <v>3</v>
      </c>
      <c r="L128" s="10" t="n">
        <v>4</v>
      </c>
      <c r="M128" s="10" t="n">
        <v>3</v>
      </c>
      <c r="N128" s="10" t="n">
        <v>4</v>
      </c>
      <c r="O128" s="10" t="n">
        <v>3</v>
      </c>
      <c r="P128" s="11" t="n">
        <f aca="false">J128*Weights!$C$4+K128*Weights!$C$5+L128*Weights!$C$6+M128*Weights!$C$7+N128*Weights!$C$8+O128*Weights!$C$9</f>
        <v>3.55</v>
      </c>
      <c r="Q128" s="12" t="str">
        <f aca="false">IF(P128&gt;=Weights!$C$13,"A",IF(P128&gt;=Weights!$C$14,"B","C"))</f>
        <v>B</v>
      </c>
    </row>
    <row r="129" customFormat="false" ht="22.35" hidden="false" customHeight="false" outlineLevel="0" collapsed="false">
      <c r="A129" s="9" t="s">
        <v>592</v>
      </c>
      <c r="B129" s="9" t="s">
        <v>605</v>
      </c>
      <c r="C129" s="9" t="s">
        <v>45</v>
      </c>
      <c r="D129" s="9" t="s">
        <v>606</v>
      </c>
      <c r="E129" s="9" t="s">
        <v>607</v>
      </c>
      <c r="F129" s="9" t="s">
        <v>608</v>
      </c>
      <c r="G129" s="9" t="s">
        <v>603</v>
      </c>
      <c r="H129" s="9" t="s">
        <v>42</v>
      </c>
      <c r="I129" s="9" t="s">
        <v>43</v>
      </c>
      <c r="J129" s="10" t="n">
        <v>3</v>
      </c>
      <c r="K129" s="10" t="n">
        <v>3</v>
      </c>
      <c r="L129" s="10" t="n">
        <v>3</v>
      </c>
      <c r="M129" s="10" t="n">
        <v>2</v>
      </c>
      <c r="N129" s="10" t="n">
        <v>3</v>
      </c>
      <c r="O129" s="10" t="n">
        <v>3</v>
      </c>
      <c r="P129" s="11" t="n">
        <f aca="false">J129*Weights!$C$4+K129*Weights!$C$5+L129*Weights!$C$6+M129*Weights!$C$7+N129*Weights!$C$8+O129*Weights!$C$9</f>
        <v>2.8</v>
      </c>
      <c r="Q129" s="12" t="str">
        <f aca="false">IF(P129&gt;=Weights!$C$13,"A",IF(P129&gt;=Weights!$C$14,"B","C"))</f>
        <v>C</v>
      </c>
    </row>
    <row r="130" customFormat="false" ht="22.35" hidden="false" customHeight="false" outlineLevel="0" collapsed="false">
      <c r="A130" s="9" t="s">
        <v>592</v>
      </c>
      <c r="B130" s="9" t="s">
        <v>609</v>
      </c>
      <c r="C130" s="9" t="s">
        <v>65</v>
      </c>
      <c r="D130" s="9" t="s">
        <v>610</v>
      </c>
      <c r="E130" s="9" t="s">
        <v>611</v>
      </c>
      <c r="F130" s="9" t="s">
        <v>612</v>
      </c>
      <c r="G130" s="9" t="s">
        <v>93</v>
      </c>
      <c r="H130" s="9" t="s">
        <v>42</v>
      </c>
      <c r="I130" s="9" t="s">
        <v>43</v>
      </c>
      <c r="J130" s="10" t="n">
        <v>5</v>
      </c>
      <c r="K130" s="10" t="n">
        <v>4</v>
      </c>
      <c r="L130" s="10" t="n">
        <v>5</v>
      </c>
      <c r="M130" s="10" t="n">
        <v>2</v>
      </c>
      <c r="N130" s="10" t="n">
        <v>4</v>
      </c>
      <c r="O130" s="10" t="n">
        <v>2</v>
      </c>
      <c r="P130" s="11" t="n">
        <f aca="false">J130*Weights!$C$4+K130*Weights!$C$5+L130*Weights!$C$6+M130*Weights!$C$7+N130*Weights!$C$8+O130*Weights!$C$9</f>
        <v>3.8</v>
      </c>
      <c r="Q130" s="12" t="str">
        <f aca="false">IF(P130&gt;=Weights!$C$13,"A",IF(P130&gt;=Weights!$C$14,"B","C"))</f>
        <v>B</v>
      </c>
    </row>
    <row r="131" customFormat="false" ht="22.35" hidden="false" customHeight="false" outlineLevel="0" collapsed="false">
      <c r="A131" s="9" t="s">
        <v>592</v>
      </c>
      <c r="B131" s="9" t="s">
        <v>613</v>
      </c>
      <c r="C131" s="9" t="s">
        <v>52</v>
      </c>
      <c r="D131" s="9" t="s">
        <v>614</v>
      </c>
      <c r="E131" s="9" t="s">
        <v>615</v>
      </c>
      <c r="F131" s="9" t="s">
        <v>616</v>
      </c>
      <c r="G131" s="9" t="s">
        <v>118</v>
      </c>
      <c r="H131" s="9" t="s">
        <v>617</v>
      </c>
      <c r="I131" s="9" t="s">
        <v>95</v>
      </c>
      <c r="J131" s="10" t="n">
        <v>5</v>
      </c>
      <c r="K131" s="10" t="n">
        <v>4</v>
      </c>
      <c r="L131" s="10" t="n">
        <v>5</v>
      </c>
      <c r="M131" s="10" t="n">
        <v>3</v>
      </c>
      <c r="N131" s="10" t="n">
        <v>5</v>
      </c>
      <c r="O131" s="10" t="n">
        <v>4</v>
      </c>
      <c r="P131" s="11" t="n">
        <f aca="false">J131*Weights!$C$4+K131*Weights!$C$5+L131*Weights!$C$6+M131*Weights!$C$7+N131*Weights!$C$8+O131*Weights!$C$9</f>
        <v>4.35</v>
      </c>
      <c r="Q131" s="12" t="str">
        <f aca="false">IF(P131&gt;=Weights!$C$13,"A",IF(P131&gt;=Weights!$C$14,"B","C"))</f>
        <v>A</v>
      </c>
    </row>
    <row r="132" customFormat="false" ht="15" hidden="false" customHeight="false" outlineLevel="0" collapsed="false">
      <c r="A132" s="9" t="s">
        <v>618</v>
      </c>
      <c r="B132" s="9" t="s">
        <v>619</v>
      </c>
      <c r="C132" s="9" t="s">
        <v>65</v>
      </c>
      <c r="D132" s="9" t="s">
        <v>620</v>
      </c>
      <c r="E132" s="9" t="s">
        <v>621</v>
      </c>
      <c r="F132" s="9" t="s">
        <v>622</v>
      </c>
      <c r="G132" s="9" t="s">
        <v>93</v>
      </c>
      <c r="H132" s="9" t="s">
        <v>42</v>
      </c>
      <c r="I132" s="9" t="s">
        <v>43</v>
      </c>
      <c r="J132" s="10" t="n">
        <v>5</v>
      </c>
      <c r="K132" s="10" t="n">
        <v>2</v>
      </c>
      <c r="L132" s="10" t="n">
        <v>5</v>
      </c>
      <c r="M132" s="10" t="n">
        <v>3</v>
      </c>
      <c r="N132" s="10" t="n">
        <v>3</v>
      </c>
      <c r="O132" s="10" t="n">
        <v>3</v>
      </c>
      <c r="P132" s="11" t="n">
        <f aca="false">J132*Weights!$C$4+K132*Weights!$C$5+L132*Weights!$C$6+M132*Weights!$C$7+N132*Weights!$C$8+O132*Weights!$C$9</f>
        <v>3.65</v>
      </c>
      <c r="Q132" s="12" t="str">
        <f aca="false">IF(P132&gt;=Weights!$C$13,"A",IF(P132&gt;=Weights!$C$14,"B","C"))</f>
        <v>B</v>
      </c>
    </row>
    <row r="133" customFormat="false" ht="15" hidden="false" customHeight="false" outlineLevel="0" collapsed="false">
      <c r="A133" s="9" t="s">
        <v>618</v>
      </c>
      <c r="B133" s="9" t="s">
        <v>623</v>
      </c>
      <c r="C133" s="9" t="s">
        <v>37</v>
      </c>
      <c r="D133" s="9" t="s">
        <v>624</v>
      </c>
      <c r="E133" s="9" t="s">
        <v>625</v>
      </c>
      <c r="F133" s="9" t="s">
        <v>626</v>
      </c>
      <c r="G133" s="9" t="s">
        <v>88</v>
      </c>
      <c r="H133" s="9" t="s">
        <v>42</v>
      </c>
      <c r="I133" s="9" t="s">
        <v>43</v>
      </c>
      <c r="J133" s="10" t="n">
        <v>4</v>
      </c>
      <c r="K133" s="10" t="n">
        <v>3</v>
      </c>
      <c r="L133" s="10" t="n">
        <v>5</v>
      </c>
      <c r="M133" s="10" t="n">
        <v>2</v>
      </c>
      <c r="N133" s="10" t="n">
        <v>4</v>
      </c>
      <c r="O133" s="10" t="n">
        <v>3</v>
      </c>
      <c r="P133" s="11" t="n">
        <f aca="false">J133*Weights!$C$4+K133*Weights!$C$5+L133*Weights!$C$6+M133*Weights!$C$7+N133*Weights!$C$8+O133*Weights!$C$9</f>
        <v>3.55</v>
      </c>
      <c r="Q133" s="12" t="str">
        <f aca="false">IF(P133&gt;=Weights!$C$13,"A",IF(P133&gt;=Weights!$C$14,"B","C"))</f>
        <v>B</v>
      </c>
    </row>
    <row r="134" customFormat="false" ht="15" hidden="false" customHeight="false" outlineLevel="0" collapsed="false">
      <c r="A134" s="9" t="s">
        <v>618</v>
      </c>
      <c r="B134" s="9" t="s">
        <v>627</v>
      </c>
      <c r="C134" s="9" t="s">
        <v>65</v>
      </c>
      <c r="D134" s="9" t="s">
        <v>628</v>
      </c>
      <c r="E134" s="9" t="s">
        <v>138</v>
      </c>
      <c r="F134" s="9" t="s">
        <v>629</v>
      </c>
      <c r="G134" s="9" t="s">
        <v>93</v>
      </c>
      <c r="H134" s="9" t="s">
        <v>42</v>
      </c>
      <c r="I134" s="9" t="s">
        <v>43</v>
      </c>
      <c r="J134" s="10" t="n">
        <v>3</v>
      </c>
      <c r="K134" s="10" t="n">
        <v>4</v>
      </c>
      <c r="L134" s="10" t="n">
        <v>5</v>
      </c>
      <c r="M134" s="10" t="n">
        <v>2</v>
      </c>
      <c r="N134" s="10" t="n">
        <v>3</v>
      </c>
      <c r="O134" s="10" t="n">
        <v>3</v>
      </c>
      <c r="P134" s="11" t="n">
        <f aca="false">J134*Weights!$C$4+K134*Weights!$C$5+L134*Weights!$C$6+M134*Weights!$C$7+N134*Weights!$C$8+O134*Weights!$C$9</f>
        <v>3.35</v>
      </c>
      <c r="Q134" s="12" t="str">
        <f aca="false">IF(P134&gt;=Weights!$C$13,"A",IF(P134&gt;=Weights!$C$14,"B","C"))</f>
        <v>B</v>
      </c>
    </row>
    <row r="135" customFormat="false" ht="15" hidden="false" customHeight="false" outlineLevel="0" collapsed="false">
      <c r="A135" s="9" t="s">
        <v>618</v>
      </c>
      <c r="B135" s="9" t="s">
        <v>630</v>
      </c>
      <c r="C135" s="9" t="s">
        <v>45</v>
      </c>
      <c r="D135" s="9" t="s">
        <v>631</v>
      </c>
      <c r="E135" s="9" t="s">
        <v>632</v>
      </c>
      <c r="F135" s="9" t="s">
        <v>633</v>
      </c>
      <c r="G135" s="9" t="s">
        <v>88</v>
      </c>
      <c r="H135" s="9" t="s">
        <v>42</v>
      </c>
      <c r="I135" s="9" t="s">
        <v>43</v>
      </c>
      <c r="J135" s="10" t="n">
        <v>3</v>
      </c>
      <c r="K135" s="10" t="n">
        <v>3</v>
      </c>
      <c r="L135" s="10" t="n">
        <v>3</v>
      </c>
      <c r="M135" s="10" t="n">
        <v>3</v>
      </c>
      <c r="N135" s="10" t="n">
        <v>3</v>
      </c>
      <c r="O135" s="10" t="n">
        <v>3</v>
      </c>
      <c r="P135" s="11" t="n">
        <f aca="false">J135*Weights!$C$4+K135*Weights!$C$5+L135*Weights!$C$6+M135*Weights!$C$7+N135*Weights!$C$8+O135*Weights!$C$9</f>
        <v>3</v>
      </c>
      <c r="Q135" s="12" t="str">
        <f aca="false">IF(P135&gt;=Weights!$C$13,"A",IF(P135&gt;=Weights!$C$14,"B","C"))</f>
        <v>C</v>
      </c>
    </row>
    <row r="136" customFormat="false" ht="15" hidden="false" customHeight="false" outlineLevel="0" collapsed="false">
      <c r="A136" s="9" t="s">
        <v>618</v>
      </c>
      <c r="B136" s="9" t="s">
        <v>634</v>
      </c>
      <c r="C136" s="9" t="s">
        <v>52</v>
      </c>
      <c r="D136" s="9" t="s">
        <v>600</v>
      </c>
      <c r="E136" s="9" t="s">
        <v>635</v>
      </c>
      <c r="F136" s="9" t="s">
        <v>636</v>
      </c>
      <c r="G136" s="9" t="s">
        <v>61</v>
      </c>
      <c r="H136" s="9" t="s">
        <v>62</v>
      </c>
      <c r="I136" s="9" t="s">
        <v>43</v>
      </c>
      <c r="J136" s="10" t="n">
        <v>4</v>
      </c>
      <c r="K136" s="10" t="n">
        <v>5</v>
      </c>
      <c r="L136" s="10" t="n">
        <v>5</v>
      </c>
      <c r="M136" s="10" t="n">
        <v>2</v>
      </c>
      <c r="N136" s="10" t="n">
        <v>4</v>
      </c>
      <c r="O136" s="10" t="n">
        <v>4</v>
      </c>
      <c r="P136" s="11" t="n">
        <f aca="false">J136*Weights!$C$4+K136*Weights!$C$5+L136*Weights!$C$6+M136*Weights!$C$7+N136*Weights!$C$8+O136*Weights!$C$9</f>
        <v>3.95</v>
      </c>
      <c r="Q136" s="12" t="str">
        <f aca="false">IF(P136&gt;=Weights!$C$13,"A",IF(P136&gt;=Weights!$C$14,"B","C"))</f>
        <v>B</v>
      </c>
    </row>
    <row r="137" customFormat="false" ht="15" hidden="false" customHeight="false" outlineLevel="0" collapsed="false">
      <c r="A137" s="9" t="s">
        <v>637</v>
      </c>
      <c r="B137" s="9" t="s">
        <v>638</v>
      </c>
      <c r="C137" s="9" t="s">
        <v>65</v>
      </c>
      <c r="D137" s="9" t="s">
        <v>639</v>
      </c>
      <c r="E137" s="9" t="s">
        <v>640</v>
      </c>
      <c r="F137" s="9" t="s">
        <v>641</v>
      </c>
      <c r="G137" s="9" t="s">
        <v>642</v>
      </c>
      <c r="H137" s="9" t="s">
        <v>42</v>
      </c>
      <c r="I137" s="9" t="s">
        <v>43</v>
      </c>
      <c r="J137" s="10" t="n">
        <v>4</v>
      </c>
      <c r="K137" s="10" t="n">
        <v>3</v>
      </c>
      <c r="L137" s="10" t="n">
        <v>5</v>
      </c>
      <c r="M137" s="10" t="n">
        <v>3</v>
      </c>
      <c r="N137" s="10" t="n">
        <v>5</v>
      </c>
      <c r="O137" s="10" t="n">
        <v>3</v>
      </c>
      <c r="P137" s="11" t="n">
        <f aca="false">J137*Weights!$C$4+K137*Weights!$C$5+L137*Weights!$C$6+M137*Weights!$C$7+N137*Weights!$C$8+O137*Weights!$C$9</f>
        <v>3.9</v>
      </c>
      <c r="Q137" s="12" t="str">
        <f aca="false">IF(P137&gt;=Weights!$C$13,"A",IF(P137&gt;=Weights!$C$14,"B","C"))</f>
        <v>B</v>
      </c>
    </row>
    <row r="138" customFormat="false" ht="15" hidden="false" customHeight="false" outlineLevel="0" collapsed="false">
      <c r="A138" s="9" t="s">
        <v>637</v>
      </c>
      <c r="B138" s="9" t="s">
        <v>643</v>
      </c>
      <c r="C138" s="9" t="s">
        <v>65</v>
      </c>
      <c r="D138" s="9" t="s">
        <v>279</v>
      </c>
      <c r="E138" s="9" t="s">
        <v>644</v>
      </c>
      <c r="F138" s="9" t="s">
        <v>645</v>
      </c>
      <c r="G138" s="9" t="s">
        <v>93</v>
      </c>
      <c r="H138" s="9" t="s">
        <v>42</v>
      </c>
      <c r="I138" s="9" t="s">
        <v>43</v>
      </c>
      <c r="J138" s="10" t="n">
        <v>4</v>
      </c>
      <c r="K138" s="10" t="n">
        <v>4</v>
      </c>
      <c r="L138" s="10" t="n">
        <v>4</v>
      </c>
      <c r="M138" s="10" t="n">
        <v>2</v>
      </c>
      <c r="N138" s="10" t="n">
        <v>3</v>
      </c>
      <c r="O138" s="10" t="n">
        <v>3</v>
      </c>
      <c r="P138" s="11" t="n">
        <f aca="false">J138*Weights!$C$4+K138*Weights!$C$5+L138*Weights!$C$6+M138*Weights!$C$7+N138*Weights!$C$8+O138*Weights!$C$9</f>
        <v>3.35</v>
      </c>
      <c r="Q138" s="12" t="str">
        <f aca="false">IF(P138&gt;=Weights!$C$13,"A",IF(P138&gt;=Weights!$C$14,"B","C"))</f>
        <v>B</v>
      </c>
    </row>
    <row r="139" customFormat="false" ht="15" hidden="false" customHeight="false" outlineLevel="0" collapsed="false">
      <c r="A139" s="9" t="s">
        <v>637</v>
      </c>
      <c r="B139" s="9" t="s">
        <v>646</v>
      </c>
      <c r="C139" s="9" t="s">
        <v>65</v>
      </c>
      <c r="D139" s="9" t="s">
        <v>253</v>
      </c>
      <c r="E139" s="9" t="s">
        <v>647</v>
      </c>
      <c r="F139" s="9" t="s">
        <v>262</v>
      </c>
      <c r="G139" s="9" t="s">
        <v>93</v>
      </c>
      <c r="H139" s="9" t="s">
        <v>42</v>
      </c>
      <c r="I139" s="9" t="s">
        <v>43</v>
      </c>
      <c r="J139" s="10" t="n">
        <v>4</v>
      </c>
      <c r="K139" s="10" t="n">
        <v>4</v>
      </c>
      <c r="L139" s="10" t="n">
        <v>4</v>
      </c>
      <c r="M139" s="10" t="n">
        <v>3</v>
      </c>
      <c r="N139" s="10" t="n">
        <v>3</v>
      </c>
      <c r="O139" s="10" t="n">
        <v>3</v>
      </c>
      <c r="P139" s="11" t="n">
        <f aca="false">J139*Weights!$C$4+K139*Weights!$C$5+L139*Weights!$C$6+M139*Weights!$C$7+N139*Weights!$C$8+O139*Weights!$C$9</f>
        <v>3.55</v>
      </c>
      <c r="Q139" s="12" t="str">
        <f aca="false">IF(P139&gt;=Weights!$C$13,"A",IF(P139&gt;=Weights!$C$14,"B","C"))</f>
        <v>B</v>
      </c>
    </row>
    <row r="140" customFormat="false" ht="22.35" hidden="false" customHeight="false" outlineLevel="0" collapsed="false">
      <c r="A140" s="9" t="s">
        <v>637</v>
      </c>
      <c r="B140" s="9" t="s">
        <v>648</v>
      </c>
      <c r="C140" s="9" t="s">
        <v>65</v>
      </c>
      <c r="D140" s="9" t="s">
        <v>649</v>
      </c>
      <c r="E140" s="9" t="s">
        <v>650</v>
      </c>
      <c r="F140" s="9" t="s">
        <v>651</v>
      </c>
      <c r="G140" s="9" t="s">
        <v>49</v>
      </c>
      <c r="H140" s="9" t="s">
        <v>652</v>
      </c>
      <c r="I140" s="9" t="s">
        <v>95</v>
      </c>
      <c r="J140" s="10" t="n">
        <v>3</v>
      </c>
      <c r="K140" s="10" t="n">
        <v>4</v>
      </c>
      <c r="L140" s="10" t="n">
        <v>4</v>
      </c>
      <c r="M140" s="10" t="n">
        <v>3</v>
      </c>
      <c r="N140" s="10" t="n">
        <v>4</v>
      </c>
      <c r="O140" s="10" t="n">
        <v>3</v>
      </c>
      <c r="P140" s="11" t="n">
        <f aca="false">J140*Weights!$C$4+K140*Weights!$C$5+L140*Weights!$C$6+M140*Weights!$C$7+N140*Weights!$C$8+O140*Weights!$C$9</f>
        <v>3.5</v>
      </c>
      <c r="Q140" s="12" t="str">
        <f aca="false">IF(P140&gt;=Weights!$C$13,"A",IF(P140&gt;=Weights!$C$14,"B","C"))</f>
        <v>B</v>
      </c>
    </row>
    <row r="141" customFormat="false" ht="15" hidden="false" customHeight="false" outlineLevel="0" collapsed="false">
      <c r="A141" s="9" t="s">
        <v>637</v>
      </c>
      <c r="B141" s="9" t="s">
        <v>653</v>
      </c>
      <c r="C141" s="9" t="s">
        <v>65</v>
      </c>
      <c r="D141" s="9" t="s">
        <v>111</v>
      </c>
      <c r="E141" s="9" t="s">
        <v>654</v>
      </c>
      <c r="F141" s="9" t="s">
        <v>655</v>
      </c>
      <c r="G141" s="9" t="s">
        <v>74</v>
      </c>
      <c r="H141" s="9" t="s">
        <v>42</v>
      </c>
      <c r="I141" s="9" t="s">
        <v>43</v>
      </c>
      <c r="J141" s="10" t="n">
        <v>4</v>
      </c>
      <c r="K141" s="10" t="n">
        <v>5</v>
      </c>
      <c r="L141" s="10" t="n">
        <v>5</v>
      </c>
      <c r="M141" s="10" t="n">
        <v>2</v>
      </c>
      <c r="N141" s="10" t="n">
        <v>4</v>
      </c>
      <c r="O141" s="10" t="n">
        <v>3</v>
      </c>
      <c r="P141" s="11" t="n">
        <f aca="false">J141*Weights!$C$4+K141*Weights!$C$5+L141*Weights!$C$6+M141*Weights!$C$7+N141*Weights!$C$8+O141*Weights!$C$9</f>
        <v>3.85</v>
      </c>
      <c r="Q141" s="12" t="str">
        <f aca="false">IF(P141&gt;=Weights!$C$13,"A",IF(P141&gt;=Weights!$C$14,"B","C"))</f>
        <v>B</v>
      </c>
    </row>
    <row r="142" customFormat="false" ht="15" hidden="false" customHeight="false" outlineLevel="0" collapsed="false">
      <c r="A142" s="9" t="s">
        <v>637</v>
      </c>
      <c r="B142" s="9" t="s">
        <v>656</v>
      </c>
      <c r="C142" s="9" t="s">
        <v>330</v>
      </c>
      <c r="D142" s="9" t="s">
        <v>657</v>
      </c>
      <c r="E142" s="9" t="s">
        <v>658</v>
      </c>
      <c r="F142" s="9" t="s">
        <v>659</v>
      </c>
      <c r="G142" s="9" t="s">
        <v>88</v>
      </c>
      <c r="H142" s="9" t="s">
        <v>660</v>
      </c>
      <c r="I142" s="9" t="s">
        <v>95</v>
      </c>
      <c r="J142" s="10" t="n">
        <v>4</v>
      </c>
      <c r="K142" s="10" t="n">
        <v>3</v>
      </c>
      <c r="L142" s="10" t="n">
        <v>1</v>
      </c>
      <c r="M142" s="10" t="n">
        <v>5</v>
      </c>
      <c r="N142" s="10" t="n">
        <v>4</v>
      </c>
      <c r="O142" s="10" t="n">
        <v>4</v>
      </c>
      <c r="P142" s="11" t="n">
        <f aca="false">J142*Weights!$C$4+K142*Weights!$C$5+L142*Weights!$C$6+M142*Weights!$C$7+N142*Weights!$C$8+O142*Weights!$C$9</f>
        <v>3.45</v>
      </c>
      <c r="Q142" s="12" t="str">
        <f aca="false">IF(P142&gt;=Weights!$C$13,"A",IF(P142&gt;=Weights!$C$14,"B","C"))</f>
        <v>B</v>
      </c>
    </row>
    <row r="143" customFormat="false" ht="15" hidden="false" customHeight="false" outlineLevel="0" collapsed="false">
      <c r="A143" s="9" t="s">
        <v>637</v>
      </c>
      <c r="B143" s="9" t="s">
        <v>661</v>
      </c>
      <c r="C143" s="9" t="s">
        <v>45</v>
      </c>
      <c r="D143" s="9" t="s">
        <v>662</v>
      </c>
      <c r="E143" s="9" t="s">
        <v>663</v>
      </c>
      <c r="F143" s="9" t="s">
        <v>664</v>
      </c>
      <c r="G143" s="9" t="s">
        <v>101</v>
      </c>
      <c r="H143" s="9" t="s">
        <v>665</v>
      </c>
      <c r="I143" s="9" t="s">
        <v>95</v>
      </c>
      <c r="J143" s="10" t="n">
        <v>3</v>
      </c>
      <c r="K143" s="10" t="n">
        <v>3</v>
      </c>
      <c r="L143" s="10" t="n">
        <v>4</v>
      </c>
      <c r="M143" s="10" t="n">
        <v>3</v>
      </c>
      <c r="N143" s="10" t="n">
        <v>4</v>
      </c>
      <c r="O143" s="10" t="n">
        <v>4</v>
      </c>
      <c r="P143" s="11" t="n">
        <f aca="false">J143*Weights!$C$4+K143*Weights!$C$5+L143*Weights!$C$6+M143*Weights!$C$7+N143*Weights!$C$8+O143*Weights!$C$9</f>
        <v>3.45</v>
      </c>
      <c r="Q143" s="12" t="str">
        <f aca="false">IF(P143&gt;=Weights!$C$13,"A",IF(P143&gt;=Weights!$C$14,"B","C"))</f>
        <v>B</v>
      </c>
    </row>
  </sheetData>
  <autoFilter ref="A1:Q143"/>
  <conditionalFormatting sqref="Q2:Q143">
    <cfRule type="cellIs" priority="2" operator="equal" aboveAverage="0" equalAverage="0" bottom="0" percent="0" rank="0" text="" dxfId="6">
      <formula>"A"</formula>
    </cfRule>
    <cfRule type="cellIs" priority="3" operator="equal" aboveAverage="0" equalAverage="0" bottom="0" percent="0" rank="0" text="" dxfId="7">
      <formula>"B"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5" min="4" style="0" width="10"/>
    <col collapsed="false" customWidth="true" hidden="false" outlineLevel="0" max="6" min="6" style="0" width="16"/>
  </cols>
  <sheetData>
    <row r="1" customFormat="false" ht="23.85" hidden="false" customHeight="false" outlineLevel="0" collapsed="false">
      <c r="A1" s="8" t="s">
        <v>24</v>
      </c>
      <c r="B1" s="8" t="s">
        <v>666</v>
      </c>
      <c r="C1" s="8" t="s">
        <v>667</v>
      </c>
      <c r="D1" s="8" t="s">
        <v>668</v>
      </c>
      <c r="E1" s="8" t="s">
        <v>669</v>
      </c>
      <c r="F1" s="8" t="s">
        <v>670</v>
      </c>
    </row>
    <row r="2" customFormat="false" ht="15" hidden="false" customHeight="false" outlineLevel="0" collapsed="false">
      <c r="A2" s="13" t="s">
        <v>35</v>
      </c>
      <c r="B2" s="13" t="n">
        <f aca="false">COUNTIF('Brand Matrix'!$A$2:$A$143,A2)</f>
        <v>4</v>
      </c>
      <c r="C2" s="14" t="n">
        <f aca="false">IFERROR(AVERAGEIF('Brand Matrix'!$A$2:$A$143,A2,'Brand Matrix'!$P$2:$P$143),0)</f>
        <v>3.65</v>
      </c>
      <c r="D2" s="13" t="n">
        <f aca="false">COUNTIFS('Brand Matrix'!$A$2:$A$143,A2,'Brand Matrix'!$Q$2:$Q$143,"A")</f>
        <v>1</v>
      </c>
      <c r="E2" s="13" t="n">
        <f aca="false">COUNTIFS('Brand Matrix'!$A$2:$A$143,A2,'Brand Matrix'!$Q$2:$Q$143,"B")</f>
        <v>2</v>
      </c>
      <c r="F2" s="13" t="n">
        <f aca="false">COUNTIFS('Brand Matrix'!$A$2:$A$143,A2,'Brand Matrix'!$I$2:$I$143,"2026")</f>
        <v>0</v>
      </c>
    </row>
    <row r="3" customFormat="false" ht="15" hidden="false" customHeight="false" outlineLevel="0" collapsed="false">
      <c r="A3" s="13" t="s">
        <v>63</v>
      </c>
      <c r="B3" s="13" t="n">
        <f aca="false">COUNTIF('Brand Matrix'!$A$2:$A$143,A3)</f>
        <v>6</v>
      </c>
      <c r="C3" s="14" t="n">
        <f aca="false">IFERROR(AVERAGEIF('Brand Matrix'!$A$2:$A$143,A3,'Brand Matrix'!$P$2:$P$143),0)</f>
        <v>3.50833333333333</v>
      </c>
      <c r="D3" s="13" t="n">
        <f aca="false">COUNTIFS('Brand Matrix'!$A$2:$A$143,A3,'Brand Matrix'!$Q$2:$Q$143,"A")</f>
        <v>1</v>
      </c>
      <c r="E3" s="13" t="n">
        <f aca="false">COUNTIFS('Brand Matrix'!$A$2:$A$143,A3,'Brand Matrix'!$Q$2:$Q$143,"B")</f>
        <v>3</v>
      </c>
      <c r="F3" s="13" t="n">
        <f aca="false">COUNTIFS('Brand Matrix'!$A$2:$A$143,A3,'Brand Matrix'!$I$2:$I$143,"2026")</f>
        <v>1</v>
      </c>
    </row>
    <row r="4" customFormat="false" ht="15" hidden="false" customHeight="false" outlineLevel="0" collapsed="false">
      <c r="A4" s="13" t="s">
        <v>96</v>
      </c>
      <c r="B4" s="13" t="n">
        <f aca="false">COUNTIF('Brand Matrix'!$A$2:$A$143,A4)</f>
        <v>5</v>
      </c>
      <c r="C4" s="14" t="n">
        <f aca="false">IFERROR(AVERAGEIF('Brand Matrix'!$A$2:$A$143,A4,'Brand Matrix'!$P$2:$P$143),0)</f>
        <v>3.83</v>
      </c>
      <c r="D4" s="13" t="n">
        <f aca="false">COUNTIFS('Brand Matrix'!$A$2:$A$143,A4,'Brand Matrix'!$Q$2:$Q$143,"A")</f>
        <v>2</v>
      </c>
      <c r="E4" s="13" t="n">
        <f aca="false">COUNTIFS('Brand Matrix'!$A$2:$A$143,A4,'Brand Matrix'!$Q$2:$Q$143,"B")</f>
        <v>3</v>
      </c>
      <c r="F4" s="13" t="n">
        <f aca="false">COUNTIFS('Brand Matrix'!$A$2:$A$143,A4,'Brand Matrix'!$I$2:$I$143,"2026")</f>
        <v>0</v>
      </c>
    </row>
    <row r="5" customFormat="false" ht="15" hidden="false" customHeight="false" outlineLevel="0" collapsed="false">
      <c r="A5" s="13" t="s">
        <v>119</v>
      </c>
      <c r="B5" s="13" t="n">
        <f aca="false">COUNTIF('Brand Matrix'!$A$2:$A$143,A5)</f>
        <v>5</v>
      </c>
      <c r="C5" s="14" t="n">
        <f aca="false">IFERROR(AVERAGEIF('Brand Matrix'!$A$2:$A$143,A5,'Brand Matrix'!$P$2:$P$143),0)</f>
        <v>3.52</v>
      </c>
      <c r="D5" s="13" t="n">
        <f aca="false">COUNTIFS('Brand Matrix'!$A$2:$A$143,A5,'Brand Matrix'!$Q$2:$Q$143,"A")</f>
        <v>0</v>
      </c>
      <c r="E5" s="13" t="n">
        <f aca="false">COUNTIFS('Brand Matrix'!$A$2:$A$143,A5,'Brand Matrix'!$Q$2:$Q$143,"B")</f>
        <v>5</v>
      </c>
      <c r="F5" s="13" t="n">
        <f aca="false">COUNTIFS('Brand Matrix'!$A$2:$A$143,A5,'Brand Matrix'!$I$2:$I$143,"2026")</f>
        <v>0</v>
      </c>
    </row>
    <row r="6" customFormat="false" ht="15" hidden="false" customHeight="false" outlineLevel="0" collapsed="false">
      <c r="A6" s="13" t="s">
        <v>140</v>
      </c>
      <c r="B6" s="13" t="n">
        <f aca="false">COUNTIF('Brand Matrix'!$A$2:$A$143,A6)</f>
        <v>13</v>
      </c>
      <c r="C6" s="14" t="n">
        <f aca="false">IFERROR(AVERAGEIF('Brand Matrix'!$A$2:$A$143,A6,'Brand Matrix'!$P$2:$P$143),0)</f>
        <v>3.63076923076923</v>
      </c>
      <c r="D6" s="13" t="n">
        <f aca="false">COUNTIFS('Brand Matrix'!$A$2:$A$143,A6,'Brand Matrix'!$Q$2:$Q$143,"A")</f>
        <v>1</v>
      </c>
      <c r="E6" s="13" t="n">
        <f aca="false">COUNTIFS('Brand Matrix'!$A$2:$A$143,A6,'Brand Matrix'!$Q$2:$Q$143,"B")</f>
        <v>11</v>
      </c>
      <c r="F6" s="13" t="n">
        <f aca="false">COUNTIFS('Brand Matrix'!$A$2:$A$143,A6,'Brand Matrix'!$I$2:$I$143,"2026")</f>
        <v>5</v>
      </c>
    </row>
    <row r="7" customFormat="false" ht="15" hidden="false" customHeight="false" outlineLevel="0" collapsed="false">
      <c r="A7" s="13" t="s">
        <v>209</v>
      </c>
      <c r="B7" s="13" t="n">
        <f aca="false">COUNTIF('Brand Matrix'!$A$2:$A$143,A7)</f>
        <v>6</v>
      </c>
      <c r="C7" s="14" t="n">
        <f aca="false">IFERROR(AVERAGEIF('Brand Matrix'!$A$2:$A$143,A7,'Brand Matrix'!$P$2:$P$143),0)</f>
        <v>3.49166666666667</v>
      </c>
      <c r="D7" s="13" t="n">
        <f aca="false">COUNTIFS('Brand Matrix'!$A$2:$A$143,A7,'Brand Matrix'!$Q$2:$Q$143,"A")</f>
        <v>1</v>
      </c>
      <c r="E7" s="13" t="n">
        <f aca="false">COUNTIFS('Brand Matrix'!$A$2:$A$143,A7,'Brand Matrix'!$Q$2:$Q$143,"B")</f>
        <v>3</v>
      </c>
      <c r="F7" s="13" t="n">
        <f aca="false">COUNTIFS('Brand Matrix'!$A$2:$A$143,A7,'Brand Matrix'!$I$2:$I$143,"2026")</f>
        <v>1</v>
      </c>
    </row>
    <row r="8" customFormat="false" ht="15" hidden="false" customHeight="false" outlineLevel="0" collapsed="false">
      <c r="A8" s="13" t="s">
        <v>234</v>
      </c>
      <c r="B8" s="13" t="n">
        <f aca="false">COUNTIF('Brand Matrix'!$A$2:$A$143,A8)</f>
        <v>7</v>
      </c>
      <c r="C8" s="14" t="n">
        <f aca="false">IFERROR(AVERAGEIF('Brand Matrix'!$A$2:$A$143,A8,'Brand Matrix'!$P$2:$P$143),0)</f>
        <v>3.50714285714286</v>
      </c>
      <c r="D8" s="13" t="n">
        <f aca="false">COUNTIFS('Brand Matrix'!$A$2:$A$143,A8,'Brand Matrix'!$Q$2:$Q$143,"A")</f>
        <v>0</v>
      </c>
      <c r="E8" s="13" t="n">
        <f aca="false">COUNTIFS('Brand Matrix'!$A$2:$A$143,A8,'Brand Matrix'!$Q$2:$Q$143,"B")</f>
        <v>6</v>
      </c>
      <c r="F8" s="13" t="n">
        <f aca="false">COUNTIFS('Brand Matrix'!$A$2:$A$143,A8,'Brand Matrix'!$I$2:$I$143,"2026")</f>
        <v>2</v>
      </c>
    </row>
    <row r="9" customFormat="false" ht="15" hidden="false" customHeight="false" outlineLevel="0" collapsed="false">
      <c r="A9" s="13" t="s">
        <v>263</v>
      </c>
      <c r="B9" s="13" t="n">
        <f aca="false">COUNTIF('Brand Matrix'!$A$2:$A$143,A9)</f>
        <v>5</v>
      </c>
      <c r="C9" s="14" t="n">
        <f aca="false">IFERROR(AVERAGEIF('Brand Matrix'!$A$2:$A$143,A9,'Brand Matrix'!$P$2:$P$143),0)</f>
        <v>3.73</v>
      </c>
      <c r="D9" s="13" t="n">
        <f aca="false">COUNTIFS('Brand Matrix'!$A$2:$A$143,A9,'Brand Matrix'!$Q$2:$Q$143,"A")</f>
        <v>0</v>
      </c>
      <c r="E9" s="13" t="n">
        <f aca="false">COUNTIFS('Brand Matrix'!$A$2:$A$143,A9,'Brand Matrix'!$Q$2:$Q$143,"B")</f>
        <v>4</v>
      </c>
      <c r="F9" s="13" t="n">
        <f aca="false">COUNTIFS('Brand Matrix'!$A$2:$A$143,A9,'Brand Matrix'!$I$2:$I$143,"2026")</f>
        <v>0</v>
      </c>
    </row>
    <row r="10" customFormat="false" ht="15" hidden="false" customHeight="false" outlineLevel="0" collapsed="false">
      <c r="A10" s="13" t="s">
        <v>282</v>
      </c>
      <c r="B10" s="13" t="n">
        <f aca="false">COUNTIF('Brand Matrix'!$A$2:$A$143,A10)</f>
        <v>4</v>
      </c>
      <c r="C10" s="14" t="n">
        <f aca="false">IFERROR(AVERAGEIF('Brand Matrix'!$A$2:$A$143,A10,'Brand Matrix'!$P$2:$P$143),0)</f>
        <v>4.0625</v>
      </c>
      <c r="D10" s="13" t="n">
        <f aca="false">COUNTIFS('Brand Matrix'!$A$2:$A$143,A10,'Brand Matrix'!$Q$2:$Q$143,"A")</f>
        <v>3</v>
      </c>
      <c r="E10" s="13" t="n">
        <f aca="false">COUNTIFS('Brand Matrix'!$A$2:$A$143,A10,'Brand Matrix'!$Q$2:$Q$143,"B")</f>
        <v>1</v>
      </c>
      <c r="F10" s="13" t="n">
        <f aca="false">COUNTIFS('Brand Matrix'!$A$2:$A$143,A10,'Brand Matrix'!$I$2:$I$143,"2026")</f>
        <v>2</v>
      </c>
    </row>
    <row r="11" customFormat="false" ht="15" hidden="false" customHeight="false" outlineLevel="0" collapsed="false">
      <c r="A11" s="13" t="s">
        <v>301</v>
      </c>
      <c r="B11" s="13" t="n">
        <f aca="false">COUNTIF('Brand Matrix'!$A$2:$A$143,A11)</f>
        <v>6</v>
      </c>
      <c r="C11" s="14" t="n">
        <f aca="false">IFERROR(AVERAGEIF('Brand Matrix'!$A$2:$A$143,A11,'Brand Matrix'!$P$2:$P$143),0)</f>
        <v>3.6</v>
      </c>
      <c r="D11" s="13" t="n">
        <f aca="false">COUNTIFS('Brand Matrix'!$A$2:$A$143,A11,'Brand Matrix'!$Q$2:$Q$143,"A")</f>
        <v>0</v>
      </c>
      <c r="E11" s="13" t="n">
        <f aca="false">COUNTIFS('Brand Matrix'!$A$2:$A$143,A11,'Brand Matrix'!$Q$2:$Q$143,"B")</f>
        <v>6</v>
      </c>
      <c r="F11" s="13" t="n">
        <f aca="false">COUNTIFS('Brand Matrix'!$A$2:$A$143,A11,'Brand Matrix'!$I$2:$I$143,"2026")</f>
        <v>5</v>
      </c>
    </row>
    <row r="12" customFormat="false" ht="15" hidden="false" customHeight="false" outlineLevel="0" collapsed="false">
      <c r="A12" s="13" t="s">
        <v>328</v>
      </c>
      <c r="B12" s="13" t="n">
        <f aca="false">COUNTIF('Brand Matrix'!$A$2:$A$143,A12)</f>
        <v>5</v>
      </c>
      <c r="C12" s="14" t="n">
        <f aca="false">IFERROR(AVERAGEIF('Brand Matrix'!$A$2:$A$143,A12,'Brand Matrix'!$P$2:$P$143),0)</f>
        <v>3.67</v>
      </c>
      <c r="D12" s="13" t="n">
        <f aca="false">COUNTIFS('Brand Matrix'!$A$2:$A$143,A12,'Brand Matrix'!$Q$2:$Q$143,"A")</f>
        <v>1</v>
      </c>
      <c r="E12" s="13" t="n">
        <f aca="false">COUNTIFS('Brand Matrix'!$A$2:$A$143,A12,'Brand Matrix'!$Q$2:$Q$143,"B")</f>
        <v>4</v>
      </c>
      <c r="F12" s="13" t="n">
        <f aca="false">COUNTIFS('Brand Matrix'!$A$2:$A$143,A12,'Brand Matrix'!$I$2:$I$143,"2026")</f>
        <v>1</v>
      </c>
    </row>
    <row r="13" customFormat="false" ht="15" hidden="false" customHeight="false" outlineLevel="0" collapsed="false">
      <c r="A13" s="13" t="s">
        <v>350</v>
      </c>
      <c r="B13" s="13" t="n">
        <f aca="false">COUNTIF('Brand Matrix'!$A$2:$A$143,A13)</f>
        <v>4</v>
      </c>
      <c r="C13" s="14" t="n">
        <f aca="false">IFERROR(AVERAGEIF('Brand Matrix'!$A$2:$A$143,A13,'Brand Matrix'!$P$2:$P$143),0)</f>
        <v>3.4125</v>
      </c>
      <c r="D13" s="13" t="n">
        <f aca="false">COUNTIFS('Brand Matrix'!$A$2:$A$143,A13,'Brand Matrix'!$Q$2:$Q$143,"A")</f>
        <v>0</v>
      </c>
      <c r="E13" s="13" t="n">
        <f aca="false">COUNTIFS('Brand Matrix'!$A$2:$A$143,A13,'Brand Matrix'!$Q$2:$Q$143,"B")</f>
        <v>2</v>
      </c>
      <c r="F13" s="13" t="n">
        <f aca="false">COUNTIFS('Brand Matrix'!$A$2:$A$143,A13,'Brand Matrix'!$I$2:$I$143,"2026")</f>
        <v>1</v>
      </c>
    </row>
    <row r="14" customFormat="false" ht="15" hidden="false" customHeight="false" outlineLevel="0" collapsed="false">
      <c r="A14" s="13" t="s">
        <v>367</v>
      </c>
      <c r="B14" s="13" t="n">
        <f aca="false">COUNTIF('Brand Matrix'!$A$2:$A$143,A14)</f>
        <v>6</v>
      </c>
      <c r="C14" s="14" t="n">
        <f aca="false">IFERROR(AVERAGEIF('Brand Matrix'!$A$2:$A$143,A14,'Brand Matrix'!$P$2:$P$143),0)</f>
        <v>3.775</v>
      </c>
      <c r="D14" s="13" t="n">
        <f aca="false">COUNTIFS('Brand Matrix'!$A$2:$A$143,A14,'Brand Matrix'!$Q$2:$Q$143,"A")</f>
        <v>1</v>
      </c>
      <c r="E14" s="13" t="n">
        <f aca="false">COUNTIFS('Brand Matrix'!$A$2:$A$143,A14,'Brand Matrix'!$Q$2:$Q$143,"B")</f>
        <v>5</v>
      </c>
      <c r="F14" s="13" t="n">
        <f aca="false">COUNTIFS('Brand Matrix'!$A$2:$A$143,A14,'Brand Matrix'!$I$2:$I$143,"2026")</f>
        <v>2</v>
      </c>
    </row>
    <row r="15" customFormat="false" ht="15" hidden="false" customHeight="false" outlineLevel="0" collapsed="false">
      <c r="A15" s="13" t="s">
        <v>396</v>
      </c>
      <c r="B15" s="13" t="n">
        <f aca="false">COUNTIF('Brand Matrix'!$A$2:$A$143,A15)</f>
        <v>5</v>
      </c>
      <c r="C15" s="14" t="n">
        <f aca="false">IFERROR(AVERAGEIF('Brand Matrix'!$A$2:$A$143,A15,'Brand Matrix'!$P$2:$P$143),0)</f>
        <v>3.42</v>
      </c>
      <c r="D15" s="13" t="n">
        <f aca="false">COUNTIFS('Brand Matrix'!$A$2:$A$143,A15,'Brand Matrix'!$Q$2:$Q$143,"A")</f>
        <v>0</v>
      </c>
      <c r="E15" s="13" t="n">
        <f aca="false">COUNTIFS('Brand Matrix'!$A$2:$A$143,A15,'Brand Matrix'!$Q$2:$Q$143,"B")</f>
        <v>3</v>
      </c>
      <c r="F15" s="13" t="n">
        <f aca="false">COUNTIFS('Brand Matrix'!$A$2:$A$143,A15,'Brand Matrix'!$I$2:$I$143,"2026")</f>
        <v>1</v>
      </c>
    </row>
    <row r="16" customFormat="false" ht="15" hidden="false" customHeight="false" outlineLevel="0" collapsed="false">
      <c r="A16" s="13" t="s">
        <v>415</v>
      </c>
      <c r="B16" s="13" t="n">
        <f aca="false">COUNTIF('Brand Matrix'!$A$2:$A$143,A16)</f>
        <v>5</v>
      </c>
      <c r="C16" s="14" t="n">
        <f aca="false">IFERROR(AVERAGEIF('Brand Matrix'!$A$2:$A$143,A16,'Brand Matrix'!$P$2:$P$143),0)</f>
        <v>3.58</v>
      </c>
      <c r="D16" s="13" t="n">
        <f aca="false">COUNTIFS('Brand Matrix'!$A$2:$A$143,A16,'Brand Matrix'!$Q$2:$Q$143,"A")</f>
        <v>1</v>
      </c>
      <c r="E16" s="13" t="n">
        <f aca="false">COUNTIFS('Brand Matrix'!$A$2:$A$143,A16,'Brand Matrix'!$Q$2:$Q$143,"B")</f>
        <v>2</v>
      </c>
      <c r="F16" s="13" t="n">
        <f aca="false">COUNTIFS('Brand Matrix'!$A$2:$A$143,A16,'Brand Matrix'!$I$2:$I$143,"2026")</f>
        <v>0</v>
      </c>
    </row>
    <row r="17" customFormat="false" ht="15" hidden="false" customHeight="false" outlineLevel="0" collapsed="false">
      <c r="A17" s="13" t="s">
        <v>435</v>
      </c>
      <c r="B17" s="13" t="n">
        <f aca="false">COUNTIF('Brand Matrix'!$A$2:$A$143,A17)</f>
        <v>5</v>
      </c>
      <c r="C17" s="14" t="n">
        <f aca="false">IFERROR(AVERAGEIF('Brand Matrix'!$A$2:$A$143,A17,'Brand Matrix'!$P$2:$P$143),0)</f>
        <v>4</v>
      </c>
      <c r="D17" s="13" t="n">
        <f aca="false">COUNTIFS('Brand Matrix'!$A$2:$A$143,A17,'Brand Matrix'!$Q$2:$Q$143,"A")</f>
        <v>3</v>
      </c>
      <c r="E17" s="13" t="n">
        <f aca="false">COUNTIFS('Brand Matrix'!$A$2:$A$143,A17,'Brand Matrix'!$Q$2:$Q$143,"B")</f>
        <v>1</v>
      </c>
      <c r="F17" s="13" t="n">
        <f aca="false">COUNTIFS('Brand Matrix'!$A$2:$A$143,A17,'Brand Matrix'!$I$2:$I$143,"2026")</f>
        <v>2</v>
      </c>
    </row>
    <row r="18" customFormat="false" ht="15" hidden="false" customHeight="false" outlineLevel="0" collapsed="false">
      <c r="A18" s="13" t="s">
        <v>459</v>
      </c>
      <c r="B18" s="13" t="n">
        <f aca="false">COUNTIF('Brand Matrix'!$A$2:$A$143,A18)</f>
        <v>5</v>
      </c>
      <c r="C18" s="14" t="n">
        <f aca="false">IFERROR(AVERAGEIF('Brand Matrix'!$A$2:$A$143,A18,'Brand Matrix'!$P$2:$P$143),0)</f>
        <v>3.56</v>
      </c>
      <c r="D18" s="13" t="n">
        <f aca="false">COUNTIFS('Brand Matrix'!$A$2:$A$143,A18,'Brand Matrix'!$Q$2:$Q$143,"A")</f>
        <v>0</v>
      </c>
      <c r="E18" s="13" t="n">
        <f aca="false">COUNTIFS('Brand Matrix'!$A$2:$A$143,A18,'Brand Matrix'!$Q$2:$Q$143,"B")</f>
        <v>5</v>
      </c>
      <c r="F18" s="13" t="n">
        <f aca="false">COUNTIFS('Brand Matrix'!$A$2:$A$143,A18,'Brand Matrix'!$I$2:$I$143,"2026")</f>
        <v>1</v>
      </c>
    </row>
    <row r="19" customFormat="false" ht="15" hidden="false" customHeight="false" outlineLevel="0" collapsed="false">
      <c r="A19" s="13" t="s">
        <v>476</v>
      </c>
      <c r="B19" s="13" t="n">
        <f aca="false">COUNTIF('Brand Matrix'!$A$2:$A$143,A19)</f>
        <v>6</v>
      </c>
      <c r="C19" s="14" t="n">
        <f aca="false">IFERROR(AVERAGEIF('Brand Matrix'!$A$2:$A$143,A19,'Brand Matrix'!$P$2:$P$143),0)</f>
        <v>3.66666666666667</v>
      </c>
      <c r="D19" s="13" t="n">
        <f aca="false">COUNTIFS('Brand Matrix'!$A$2:$A$143,A19,'Brand Matrix'!$Q$2:$Q$143,"A")</f>
        <v>2</v>
      </c>
      <c r="E19" s="13" t="n">
        <f aca="false">COUNTIFS('Brand Matrix'!$A$2:$A$143,A19,'Brand Matrix'!$Q$2:$Q$143,"B")</f>
        <v>2</v>
      </c>
      <c r="F19" s="13" t="n">
        <f aca="false">COUNTIFS('Brand Matrix'!$A$2:$A$143,A19,'Brand Matrix'!$I$2:$I$143,"2026")</f>
        <v>1</v>
      </c>
    </row>
    <row r="20" customFormat="false" ht="15" hidden="false" customHeight="false" outlineLevel="0" collapsed="false">
      <c r="A20" s="13" t="s">
        <v>502</v>
      </c>
      <c r="B20" s="13" t="n">
        <f aca="false">COUNTIF('Brand Matrix'!$A$2:$A$143,A20)</f>
        <v>6</v>
      </c>
      <c r="C20" s="14" t="n">
        <f aca="false">IFERROR(AVERAGEIF('Brand Matrix'!$A$2:$A$143,A20,'Brand Matrix'!$P$2:$P$143),0)</f>
        <v>3.66666666666667</v>
      </c>
      <c r="D20" s="13" t="n">
        <f aca="false">COUNTIFS('Brand Matrix'!$A$2:$A$143,A20,'Brand Matrix'!$Q$2:$Q$143,"A")</f>
        <v>1</v>
      </c>
      <c r="E20" s="13" t="n">
        <f aca="false">COUNTIFS('Brand Matrix'!$A$2:$A$143,A20,'Brand Matrix'!$Q$2:$Q$143,"B")</f>
        <v>5</v>
      </c>
      <c r="F20" s="13" t="n">
        <f aca="false">COUNTIFS('Brand Matrix'!$A$2:$A$143,A20,'Brand Matrix'!$I$2:$I$143,"2026")</f>
        <v>0</v>
      </c>
    </row>
    <row r="21" customFormat="false" ht="15" hidden="false" customHeight="false" outlineLevel="0" collapsed="false">
      <c r="A21" s="13" t="s">
        <v>527</v>
      </c>
      <c r="B21" s="13" t="n">
        <f aca="false">COUNTIF('Brand Matrix'!$A$2:$A$143,A21)</f>
        <v>5</v>
      </c>
      <c r="C21" s="14" t="n">
        <f aca="false">IFERROR(AVERAGEIF('Brand Matrix'!$A$2:$A$143,A21,'Brand Matrix'!$P$2:$P$143),0)</f>
        <v>3.57</v>
      </c>
      <c r="D21" s="13" t="n">
        <f aca="false">COUNTIFS('Brand Matrix'!$A$2:$A$143,A21,'Brand Matrix'!$Q$2:$Q$143,"A")</f>
        <v>0</v>
      </c>
      <c r="E21" s="13" t="n">
        <f aca="false">COUNTIFS('Brand Matrix'!$A$2:$A$143,A21,'Brand Matrix'!$Q$2:$Q$143,"B")</f>
        <v>4</v>
      </c>
      <c r="F21" s="13" t="n">
        <f aca="false">COUNTIFS('Brand Matrix'!$A$2:$A$143,A21,'Brand Matrix'!$I$2:$I$143,"2026")</f>
        <v>1</v>
      </c>
    </row>
    <row r="22" customFormat="false" ht="15" hidden="false" customHeight="false" outlineLevel="0" collapsed="false">
      <c r="A22" s="13" t="s">
        <v>545</v>
      </c>
      <c r="B22" s="13" t="n">
        <f aca="false">COUNTIF('Brand Matrix'!$A$2:$A$143,A22)</f>
        <v>6</v>
      </c>
      <c r="C22" s="14" t="n">
        <f aca="false">IFERROR(AVERAGEIF('Brand Matrix'!$A$2:$A$143,A22,'Brand Matrix'!$P$2:$P$143),0)</f>
        <v>3.73333333333333</v>
      </c>
      <c r="D22" s="13" t="n">
        <f aca="false">COUNTIFS('Brand Matrix'!$A$2:$A$143,A22,'Brand Matrix'!$Q$2:$Q$143,"A")</f>
        <v>2</v>
      </c>
      <c r="E22" s="13" t="n">
        <f aca="false">COUNTIFS('Brand Matrix'!$A$2:$A$143,A22,'Brand Matrix'!$Q$2:$Q$143,"B")</f>
        <v>3</v>
      </c>
      <c r="F22" s="13" t="n">
        <f aca="false">COUNTIFS('Brand Matrix'!$A$2:$A$143,A22,'Brand Matrix'!$I$2:$I$143,"2026")</f>
        <v>3</v>
      </c>
    </row>
    <row r="23" customFormat="false" ht="15" hidden="false" customHeight="false" outlineLevel="0" collapsed="false">
      <c r="A23" s="13" t="s">
        <v>571</v>
      </c>
      <c r="B23" s="13" t="n">
        <f aca="false">COUNTIF('Brand Matrix'!$A$2:$A$143,A23)</f>
        <v>6</v>
      </c>
      <c r="C23" s="14" t="n">
        <f aca="false">IFERROR(AVERAGEIF('Brand Matrix'!$A$2:$A$143,A23,'Brand Matrix'!$P$2:$P$143),0)</f>
        <v>3.35</v>
      </c>
      <c r="D23" s="13" t="n">
        <f aca="false">COUNTIFS('Brand Matrix'!$A$2:$A$143,A23,'Brand Matrix'!$Q$2:$Q$143,"A")</f>
        <v>1</v>
      </c>
      <c r="E23" s="13" t="n">
        <f aca="false">COUNTIFS('Brand Matrix'!$A$2:$A$143,A23,'Brand Matrix'!$Q$2:$Q$143,"B")</f>
        <v>1</v>
      </c>
      <c r="F23" s="13" t="n">
        <f aca="false">COUNTIFS('Brand Matrix'!$A$2:$A$143,A23,'Brand Matrix'!$I$2:$I$143,"2026")</f>
        <v>1</v>
      </c>
    </row>
    <row r="24" customFormat="false" ht="15" hidden="false" customHeight="false" outlineLevel="0" collapsed="false">
      <c r="A24" s="13" t="s">
        <v>592</v>
      </c>
      <c r="B24" s="13" t="n">
        <f aca="false">COUNTIF('Brand Matrix'!$A$2:$A$143,A24)</f>
        <v>5</v>
      </c>
      <c r="C24" s="14" t="n">
        <f aca="false">IFERROR(AVERAGEIF('Brand Matrix'!$A$2:$A$143,A24,'Brand Matrix'!$P$2:$P$143),0)</f>
        <v>3.78</v>
      </c>
      <c r="D24" s="13" t="n">
        <f aca="false">COUNTIFS('Brand Matrix'!$A$2:$A$143,A24,'Brand Matrix'!$Q$2:$Q$143,"A")</f>
        <v>2</v>
      </c>
      <c r="E24" s="13" t="n">
        <f aca="false">COUNTIFS('Brand Matrix'!$A$2:$A$143,A24,'Brand Matrix'!$Q$2:$Q$143,"B")</f>
        <v>2</v>
      </c>
      <c r="F24" s="13" t="n">
        <f aca="false">COUNTIFS('Brand Matrix'!$A$2:$A$143,A24,'Brand Matrix'!$I$2:$I$143,"2026")</f>
        <v>3</v>
      </c>
    </row>
    <row r="25" customFormat="false" ht="15" hidden="false" customHeight="false" outlineLevel="0" collapsed="false">
      <c r="A25" s="13" t="s">
        <v>618</v>
      </c>
      <c r="B25" s="13" t="n">
        <f aca="false">COUNTIF('Brand Matrix'!$A$2:$A$143,A25)</f>
        <v>5</v>
      </c>
      <c r="C25" s="14" t="n">
        <f aca="false">IFERROR(AVERAGEIF('Brand Matrix'!$A$2:$A$143,A25,'Brand Matrix'!$P$2:$P$143),0)</f>
        <v>3.5</v>
      </c>
      <c r="D25" s="13" t="n">
        <f aca="false">COUNTIFS('Brand Matrix'!$A$2:$A$143,A25,'Brand Matrix'!$Q$2:$Q$143,"A")</f>
        <v>0</v>
      </c>
      <c r="E25" s="13" t="n">
        <f aca="false">COUNTIFS('Brand Matrix'!$A$2:$A$143,A25,'Brand Matrix'!$Q$2:$Q$143,"B")</f>
        <v>4</v>
      </c>
      <c r="F25" s="13" t="n">
        <f aca="false">COUNTIFS('Brand Matrix'!$A$2:$A$143,A25,'Brand Matrix'!$I$2:$I$143,"2026")</f>
        <v>0</v>
      </c>
    </row>
    <row r="26" customFormat="false" ht="15" hidden="false" customHeight="false" outlineLevel="0" collapsed="false">
      <c r="A26" s="13" t="s">
        <v>637</v>
      </c>
      <c r="B26" s="13" t="n">
        <f aca="false">COUNTIF('Brand Matrix'!$A$2:$A$143,A26)</f>
        <v>7</v>
      </c>
      <c r="C26" s="14" t="n">
        <f aca="false">IFERROR(AVERAGEIF('Brand Matrix'!$A$2:$A$143,A26,'Brand Matrix'!$P$2:$P$143),0)</f>
        <v>3.57857142857143</v>
      </c>
      <c r="D26" s="13" t="n">
        <f aca="false">COUNTIFS('Brand Matrix'!$A$2:$A$143,A26,'Brand Matrix'!$Q$2:$Q$143,"A")</f>
        <v>0</v>
      </c>
      <c r="E26" s="13" t="n">
        <f aca="false">COUNTIFS('Brand Matrix'!$A$2:$A$143,A26,'Brand Matrix'!$Q$2:$Q$143,"B")</f>
        <v>7</v>
      </c>
      <c r="F26" s="13" t="n">
        <f aca="false">COUNTIFS('Brand Matrix'!$A$2:$A$143,A26,'Brand Matrix'!$I$2:$I$143,"2026")</f>
        <v>3</v>
      </c>
    </row>
    <row r="27" customFormat="false" ht="15" hidden="false" customHeight="false" outlineLevel="0" collapsed="false">
      <c r="A27" s="15" t="s">
        <v>16</v>
      </c>
      <c r="B27" s="15" t="n">
        <f aca="false">SUM(B2:B26)</f>
        <v>142</v>
      </c>
      <c r="C27" s="16" t="n">
        <f aca="false">IFERROR(AVERAGE('Brand Matrix'!P2:P143),0)</f>
        <v>3.62570422535211</v>
      </c>
      <c r="D27" s="15" t="n">
        <f aca="false">SUM(D2:D26)</f>
        <v>23</v>
      </c>
      <c r="E27" s="15" t="n">
        <f aca="false">SUM(E2:E26)</f>
        <v>94</v>
      </c>
      <c r="F27" s="15" t="n">
        <f aca="false">SUM(F2:F26)</f>
        <v>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40"/>
    <col collapsed="false" customWidth="true" hidden="false" outlineLevel="0" max="4" min="4" style="0" width="44"/>
    <col collapsed="false" customWidth="true" hidden="false" outlineLevel="0" max="5" min="5" style="0" width="26"/>
  </cols>
  <sheetData>
    <row r="1" customFormat="false" ht="15" hidden="false" customHeight="false" outlineLevel="0" collapsed="false">
      <c r="A1" s="17" t="s">
        <v>671</v>
      </c>
      <c r="B1" s="17" t="s">
        <v>672</v>
      </c>
      <c r="C1" s="17" t="s">
        <v>673</v>
      </c>
      <c r="D1" s="17" t="s">
        <v>674</v>
      </c>
      <c r="E1" s="17" t="s">
        <v>675</v>
      </c>
    </row>
    <row r="2" customFormat="false" ht="23.85" hidden="false" customHeight="false" outlineLevel="0" collapsed="false">
      <c r="A2" s="18" t="s">
        <v>283</v>
      </c>
      <c r="B2" s="18" t="s">
        <v>676</v>
      </c>
      <c r="C2" s="18" t="s">
        <v>677</v>
      </c>
      <c r="D2" s="18" t="s">
        <v>678</v>
      </c>
      <c r="E2" s="18" t="s">
        <v>679</v>
      </c>
    </row>
    <row r="3" customFormat="false" ht="15" hidden="false" customHeight="false" outlineLevel="0" collapsed="false">
      <c r="A3" s="18" t="s">
        <v>289</v>
      </c>
      <c r="B3" s="18" t="s">
        <v>680</v>
      </c>
      <c r="C3" s="18" t="s">
        <v>681</v>
      </c>
      <c r="D3" s="18" t="s">
        <v>682</v>
      </c>
      <c r="E3" s="18" t="s">
        <v>293</v>
      </c>
    </row>
    <row r="4" customFormat="false" ht="15" hidden="false" customHeight="false" outlineLevel="0" collapsed="false">
      <c r="A4" s="18" t="s">
        <v>436</v>
      </c>
      <c r="B4" s="18" t="s">
        <v>683</v>
      </c>
      <c r="C4" s="18" t="s">
        <v>684</v>
      </c>
      <c r="D4" s="18" t="s">
        <v>685</v>
      </c>
      <c r="E4" s="18" t="s">
        <v>686</v>
      </c>
    </row>
    <row r="5" customFormat="false" ht="15" hidden="false" customHeight="false" outlineLevel="0" collapsed="false">
      <c r="A5" s="18" t="s">
        <v>225</v>
      </c>
      <c r="B5" s="18" t="s">
        <v>687</v>
      </c>
      <c r="C5" s="18" t="s">
        <v>688</v>
      </c>
      <c r="D5" s="18" t="s">
        <v>689</v>
      </c>
      <c r="E5" s="18" t="s">
        <v>690</v>
      </c>
    </row>
    <row r="6" customFormat="false" ht="15" hidden="false" customHeight="false" outlineLevel="0" collapsed="false">
      <c r="A6" s="18" t="s">
        <v>442</v>
      </c>
      <c r="B6" s="18" t="s">
        <v>691</v>
      </c>
      <c r="C6" s="18" t="s">
        <v>692</v>
      </c>
      <c r="D6" s="18" t="s">
        <v>693</v>
      </c>
      <c r="E6" s="18" t="s">
        <v>694</v>
      </c>
    </row>
    <row r="7" customFormat="false" ht="15" hidden="false" customHeight="false" outlineLevel="0" collapsed="false">
      <c r="A7" s="18" t="s">
        <v>695</v>
      </c>
      <c r="B7" s="18" t="s">
        <v>696</v>
      </c>
      <c r="C7" s="18" t="s">
        <v>697</v>
      </c>
      <c r="D7" s="18" t="s">
        <v>698</v>
      </c>
      <c r="E7" s="18" t="s">
        <v>699</v>
      </c>
    </row>
    <row r="8" customFormat="false" ht="15" hidden="false" customHeight="false" outlineLevel="0" collapsed="false">
      <c r="A8" s="18" t="s">
        <v>623</v>
      </c>
      <c r="B8" s="18" t="s">
        <v>700</v>
      </c>
      <c r="C8" s="18" t="s">
        <v>701</v>
      </c>
      <c r="D8" s="18" t="s">
        <v>702</v>
      </c>
      <c r="E8" s="18" t="s">
        <v>703</v>
      </c>
    </row>
    <row r="9" customFormat="false" ht="15" hidden="false" customHeight="false" outlineLevel="0" collapsed="false">
      <c r="A9" s="18" t="s">
        <v>704</v>
      </c>
      <c r="B9" s="18" t="s">
        <v>705</v>
      </c>
      <c r="C9" s="18" t="s">
        <v>706</v>
      </c>
      <c r="D9" s="18" t="s">
        <v>707</v>
      </c>
      <c r="E9" s="18" t="s">
        <v>708</v>
      </c>
    </row>
    <row r="10" customFormat="false" ht="15" hidden="false" customHeight="false" outlineLevel="0" collapsed="false">
      <c r="A10" s="18" t="s">
        <v>338</v>
      </c>
      <c r="B10" s="18" t="s">
        <v>709</v>
      </c>
      <c r="C10" s="18" t="s">
        <v>710</v>
      </c>
      <c r="D10" s="18" t="s">
        <v>711</v>
      </c>
      <c r="E10" s="18" t="s">
        <v>703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2026-09-01T11:54:07Z</dcterms:created>
  <dc:creator>openpyxl</dc:creator>
  <dc:description/>
  <dc:language>en-US</dc:language>
  <cp:lastModifiedBy/>
  <dcterms:modified xsi:type="dcterms:W3CDTF">2026-09-01T11:54:07Z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